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300" yWindow="105" windowWidth="7515" windowHeight="4410" tabRatio="444"/>
  </bookViews>
  <sheets>
    <sheet name="牛群结构预测表" sheetId="22" r:id="rId1"/>
  </sheets>
  <calcPr calcId="125725"/>
</workbook>
</file>

<file path=xl/calcChain.xml><?xml version="1.0" encoding="utf-8"?>
<calcChain xmlns="http://schemas.openxmlformats.org/spreadsheetml/2006/main">
  <c r="E54" i="22"/>
  <c r="E51"/>
  <c r="E46"/>
  <c r="E26"/>
  <c r="E16"/>
  <c r="F83"/>
  <c r="F82"/>
  <c r="E55" l="1"/>
  <c r="E27"/>
  <c r="F80"/>
  <c r="F79"/>
  <c r="F78"/>
  <c r="F77"/>
  <c r="F76"/>
  <c r="F56"/>
  <c r="F53"/>
  <c r="G47" s="1"/>
  <c r="F52"/>
  <c r="G53" s="1"/>
  <c r="H47" s="1"/>
  <c r="F50"/>
  <c r="G37" s="1"/>
  <c r="H38" s="1"/>
  <c r="I39" s="1"/>
  <c r="J40" s="1"/>
  <c r="K41" s="1"/>
  <c r="L42" s="1"/>
  <c r="M43" s="1"/>
  <c r="N44" s="1"/>
  <c r="O45" s="1"/>
  <c r="F49"/>
  <c r="G50" s="1"/>
  <c r="H37" s="1"/>
  <c r="I38" s="1"/>
  <c r="J39" s="1"/>
  <c r="K40" s="1"/>
  <c r="L41" s="1"/>
  <c r="M42" s="1"/>
  <c r="N43" s="1"/>
  <c r="O44" s="1"/>
  <c r="P45" s="1"/>
  <c r="F48"/>
  <c r="G49" s="1"/>
  <c r="H50" s="1"/>
  <c r="I37" s="1"/>
  <c r="J38" s="1"/>
  <c r="K39" s="1"/>
  <c r="L40" s="1"/>
  <c r="M41" s="1"/>
  <c r="N42" s="1"/>
  <c r="O43" s="1"/>
  <c r="P44" s="1"/>
  <c r="Q45" s="1"/>
  <c r="F47"/>
  <c r="G48" s="1"/>
  <c r="H49" s="1"/>
  <c r="I50" s="1"/>
  <c r="J37" s="1"/>
  <c r="K38" s="1"/>
  <c r="L39" s="1"/>
  <c r="M40" s="1"/>
  <c r="N41" s="1"/>
  <c r="O42" s="1"/>
  <c r="P43" s="1"/>
  <c r="Q44" s="1"/>
  <c r="F45"/>
  <c r="F44"/>
  <c r="G45" s="1"/>
  <c r="F43"/>
  <c r="G44" s="1"/>
  <c r="H45" s="1"/>
  <c r="F42"/>
  <c r="G43" s="1"/>
  <c r="H44" s="1"/>
  <c r="I45" s="1"/>
  <c r="F41"/>
  <c r="G42" s="1"/>
  <c r="H43" s="1"/>
  <c r="I44" s="1"/>
  <c r="J45" s="1"/>
  <c r="F40"/>
  <c r="G41" s="1"/>
  <c r="H42" s="1"/>
  <c r="I43" s="1"/>
  <c r="J44" s="1"/>
  <c r="K45" s="1"/>
  <c r="F39"/>
  <c r="G40" s="1"/>
  <c r="H41" s="1"/>
  <c r="I42" s="1"/>
  <c r="J43" s="1"/>
  <c r="K44" s="1"/>
  <c r="L45" s="1"/>
  <c r="F38"/>
  <c r="G39" s="1"/>
  <c r="H40" s="1"/>
  <c r="I41" s="1"/>
  <c r="J42" s="1"/>
  <c r="K43" s="1"/>
  <c r="L44" s="1"/>
  <c r="M45" s="1"/>
  <c r="F37"/>
  <c r="G38" s="1"/>
  <c r="H39" s="1"/>
  <c r="I40" s="1"/>
  <c r="J41" s="1"/>
  <c r="K42" s="1"/>
  <c r="L43" s="1"/>
  <c r="M44" s="1"/>
  <c r="N45" s="1"/>
  <c r="F35"/>
  <c r="F34"/>
  <c r="G35" s="1"/>
  <c r="F33"/>
  <c r="F32"/>
  <c r="G33" s="1"/>
  <c r="F31"/>
  <c r="G32" s="1"/>
  <c r="H33" s="1"/>
  <c r="F30"/>
  <c r="G31" s="1"/>
  <c r="H32" s="1"/>
  <c r="I33" s="1"/>
  <c r="F29"/>
  <c r="G30" s="1"/>
  <c r="H31" s="1"/>
  <c r="I32" s="1"/>
  <c r="J33" s="1"/>
  <c r="F24"/>
  <c r="F23"/>
  <c r="F22"/>
  <c r="F21"/>
  <c r="G22" s="1"/>
  <c r="F20"/>
  <c r="G21" s="1"/>
  <c r="H22" s="1"/>
  <c r="F19"/>
  <c r="G20" s="1"/>
  <c r="H21" s="1"/>
  <c r="I22" s="1"/>
  <c r="F18"/>
  <c r="G19" s="1"/>
  <c r="H20" s="1"/>
  <c r="I21" s="1"/>
  <c r="J22" s="1"/>
  <c r="F15"/>
  <c r="F14"/>
  <c r="G15" s="1"/>
  <c r="F13"/>
  <c r="G14" s="1"/>
  <c r="H15" s="1"/>
  <c r="F12"/>
  <c r="G13" s="1"/>
  <c r="H14" s="1"/>
  <c r="I15" s="1"/>
  <c r="F11"/>
  <c r="G12" s="1"/>
  <c r="H13" s="1"/>
  <c r="I14" s="1"/>
  <c r="J15" s="1"/>
  <c r="F8"/>
  <c r="F7"/>
  <c r="F70"/>
  <c r="F69"/>
  <c r="F68"/>
  <c r="F74"/>
  <c r="F36" s="1"/>
  <c r="F73"/>
  <c r="F64" s="1"/>
  <c r="F72"/>
  <c r="F66"/>
  <c r="G66" s="1"/>
  <c r="H66" s="1"/>
  <c r="I66" s="1"/>
  <c r="J66" s="1"/>
  <c r="K66" s="1"/>
  <c r="L66" s="1"/>
  <c r="M66" s="1"/>
  <c r="N66" s="1"/>
  <c r="O66" s="1"/>
  <c r="P66" s="1"/>
  <c r="Q66" s="1"/>
  <c r="E57" l="1"/>
  <c r="G56"/>
  <c r="K34"/>
  <c r="L35" s="1"/>
  <c r="I34"/>
  <c r="J35" s="1"/>
  <c r="G34"/>
  <c r="H35" s="1"/>
  <c r="G83"/>
  <c r="J34"/>
  <c r="K35" s="1"/>
  <c r="H34"/>
  <c r="I35" s="1"/>
  <c r="G82"/>
  <c r="F61"/>
  <c r="F65"/>
  <c r="G74" s="1"/>
  <c r="F28"/>
  <c r="G70" s="1"/>
  <c r="F9"/>
  <c r="F63"/>
  <c r="G72" s="1"/>
  <c r="G24"/>
  <c r="F60"/>
  <c r="F17"/>
  <c r="G7"/>
  <c r="H8" s="1"/>
  <c r="G8"/>
  <c r="F10"/>
  <c r="K23"/>
  <c r="L24" s="1"/>
  <c r="G23"/>
  <c r="F25"/>
  <c r="G79"/>
  <c r="J23"/>
  <c r="H23"/>
  <c r="I48"/>
  <c r="J49" s="1"/>
  <c r="K50" s="1"/>
  <c r="L37" s="1"/>
  <c r="M38" s="1"/>
  <c r="N39" s="1"/>
  <c r="O40" s="1"/>
  <c r="P41" s="1"/>
  <c r="Q42" s="1"/>
  <c r="I23"/>
  <c r="H48"/>
  <c r="I49" s="1"/>
  <c r="J50" s="1"/>
  <c r="K37" s="1"/>
  <c r="L38" s="1"/>
  <c r="M39" s="1"/>
  <c r="N40" s="1"/>
  <c r="O41" s="1"/>
  <c r="P42" s="1"/>
  <c r="Q43" s="1"/>
  <c r="G78"/>
  <c r="G80"/>
  <c r="G52"/>
  <c r="H53" s="1"/>
  <c r="I47" s="1"/>
  <c r="G73"/>
  <c r="H82" l="1"/>
  <c r="G76"/>
  <c r="H83"/>
  <c r="J83"/>
  <c r="I83"/>
  <c r="K83"/>
  <c r="F59"/>
  <c r="H52"/>
  <c r="I53" s="1"/>
  <c r="J47" s="1"/>
  <c r="K48" s="1"/>
  <c r="L49" s="1"/>
  <c r="M50" s="1"/>
  <c r="N37" s="1"/>
  <c r="O38" s="1"/>
  <c r="P39" s="1"/>
  <c r="Q40" s="1"/>
  <c r="G64"/>
  <c r="H73" s="1"/>
  <c r="H17" s="1"/>
  <c r="H7"/>
  <c r="I8" s="1"/>
  <c r="G29"/>
  <c r="H30" s="1"/>
  <c r="I31" s="1"/>
  <c r="J32" s="1"/>
  <c r="K33" s="1"/>
  <c r="H80"/>
  <c r="G65"/>
  <c r="G28"/>
  <c r="H56"/>
  <c r="H24"/>
  <c r="I82" s="1"/>
  <c r="G77"/>
  <c r="G36"/>
  <c r="G11"/>
  <c r="H12" s="1"/>
  <c r="I13" s="1"/>
  <c r="J14" s="1"/>
  <c r="K15" s="1"/>
  <c r="G68"/>
  <c r="G18"/>
  <c r="H19" s="1"/>
  <c r="I20" s="1"/>
  <c r="J21" s="1"/>
  <c r="K22" s="1"/>
  <c r="G69"/>
  <c r="G25"/>
  <c r="G17"/>
  <c r="J48"/>
  <c r="K49" s="1"/>
  <c r="L50" s="1"/>
  <c r="M37" s="1"/>
  <c r="N38" s="1"/>
  <c r="O39" s="1"/>
  <c r="P40" s="1"/>
  <c r="Q41" s="1"/>
  <c r="K24"/>
  <c r="H79"/>
  <c r="G63"/>
  <c r="G60"/>
  <c r="G10"/>
  <c r="G9"/>
  <c r="J24"/>
  <c r="K7" s="1"/>
  <c r="I24"/>
  <c r="J52" s="1"/>
  <c r="H74"/>
  <c r="F51"/>
  <c r="G59" l="1"/>
  <c r="I79"/>
  <c r="L82"/>
  <c r="K82"/>
  <c r="J82"/>
  <c r="L34"/>
  <c r="M35" s="1"/>
  <c r="L83"/>
  <c r="I56"/>
  <c r="J56" s="1"/>
  <c r="K56" s="1"/>
  <c r="L56" s="1"/>
  <c r="L23"/>
  <c r="M24" s="1"/>
  <c r="H72"/>
  <c r="H10" s="1"/>
  <c r="I11" s="1"/>
  <c r="J12" s="1"/>
  <c r="K13" s="1"/>
  <c r="L14" s="1"/>
  <c r="M15" s="1"/>
  <c r="I80"/>
  <c r="I52"/>
  <c r="J53" s="1"/>
  <c r="K47" s="1"/>
  <c r="L48" s="1"/>
  <c r="M49" s="1"/>
  <c r="N50" s="1"/>
  <c r="O37" s="1"/>
  <c r="P38" s="1"/>
  <c r="Q39" s="1"/>
  <c r="J80"/>
  <c r="H78"/>
  <c r="H70"/>
  <c r="H29"/>
  <c r="I30" s="1"/>
  <c r="J31" s="1"/>
  <c r="K32" s="1"/>
  <c r="L33" s="1"/>
  <c r="G61"/>
  <c r="I7"/>
  <c r="J8" s="1"/>
  <c r="K53"/>
  <c r="L47" s="1"/>
  <c r="K79"/>
  <c r="L8"/>
  <c r="H65"/>
  <c r="I74" s="1"/>
  <c r="H28"/>
  <c r="H36"/>
  <c r="H77"/>
  <c r="H64"/>
  <c r="I73" s="1"/>
  <c r="I17" s="1"/>
  <c r="H25"/>
  <c r="J7"/>
  <c r="K80"/>
  <c r="K52"/>
  <c r="L53" s="1"/>
  <c r="M47" s="1"/>
  <c r="I18"/>
  <c r="J19" s="1"/>
  <c r="K20" s="1"/>
  <c r="L21" s="1"/>
  <c r="M22" s="1"/>
  <c r="H11"/>
  <c r="I12" s="1"/>
  <c r="J13" s="1"/>
  <c r="K14" s="1"/>
  <c r="L15" s="1"/>
  <c r="H68"/>
  <c r="H76"/>
  <c r="H60"/>
  <c r="L52"/>
  <c r="M53" s="1"/>
  <c r="N47" s="1"/>
  <c r="L80"/>
  <c r="L7"/>
  <c r="H18"/>
  <c r="I19" s="1"/>
  <c r="J20" s="1"/>
  <c r="K21" s="1"/>
  <c r="L22" s="1"/>
  <c r="H69"/>
  <c r="H51"/>
  <c r="G54"/>
  <c r="H54"/>
  <c r="G51"/>
  <c r="K54" l="1"/>
  <c r="H63"/>
  <c r="H59" s="1"/>
  <c r="H9"/>
  <c r="I76" s="1"/>
  <c r="J79"/>
  <c r="M82"/>
  <c r="M34"/>
  <c r="N35" s="1"/>
  <c r="M83"/>
  <c r="L79"/>
  <c r="I69"/>
  <c r="J18"/>
  <c r="K19" s="1"/>
  <c r="L20" s="1"/>
  <c r="M21" s="1"/>
  <c r="N22" s="1"/>
  <c r="J69"/>
  <c r="I72"/>
  <c r="O48"/>
  <c r="P49" s="1"/>
  <c r="Q50" s="1"/>
  <c r="K8"/>
  <c r="M23"/>
  <c r="N82" s="1"/>
  <c r="M52"/>
  <c r="N53" s="1"/>
  <c r="O47" s="1"/>
  <c r="M80"/>
  <c r="M7"/>
  <c r="N48"/>
  <c r="O49" s="1"/>
  <c r="P50" s="1"/>
  <c r="Q37" s="1"/>
  <c r="I25"/>
  <c r="I77"/>
  <c r="I64"/>
  <c r="J73" s="1"/>
  <c r="J17" s="1"/>
  <c r="I29"/>
  <c r="J30" s="1"/>
  <c r="K31" s="1"/>
  <c r="L32" s="1"/>
  <c r="M33" s="1"/>
  <c r="I78"/>
  <c r="I70"/>
  <c r="M48"/>
  <c r="N49" s="1"/>
  <c r="O50" s="1"/>
  <c r="P37" s="1"/>
  <c r="Q38" s="1"/>
  <c r="M79"/>
  <c r="H61"/>
  <c r="I36"/>
  <c r="I68"/>
  <c r="N23"/>
  <c r="M56"/>
  <c r="I65"/>
  <c r="J74" s="1"/>
  <c r="I28"/>
  <c r="M8"/>
  <c r="I54"/>
  <c r="H55"/>
  <c r="J54"/>
  <c r="I51"/>
  <c r="G55"/>
  <c r="I9" l="1"/>
  <c r="N34"/>
  <c r="O35" s="1"/>
  <c r="N83"/>
  <c r="I60"/>
  <c r="J65"/>
  <c r="J28"/>
  <c r="K18"/>
  <c r="L19" s="1"/>
  <c r="M20" s="1"/>
  <c r="N21" s="1"/>
  <c r="O22" s="1"/>
  <c r="K69"/>
  <c r="O24"/>
  <c r="N8"/>
  <c r="P48"/>
  <c r="Q49" s="1"/>
  <c r="J78"/>
  <c r="J29"/>
  <c r="K30" s="1"/>
  <c r="L31" s="1"/>
  <c r="M32" s="1"/>
  <c r="N33" s="1"/>
  <c r="J70"/>
  <c r="J77"/>
  <c r="J64"/>
  <c r="J25"/>
  <c r="N80"/>
  <c r="N52"/>
  <c r="O53" s="1"/>
  <c r="P47" s="1"/>
  <c r="N24"/>
  <c r="O82" s="1"/>
  <c r="N7"/>
  <c r="I63"/>
  <c r="I59" s="1"/>
  <c r="I10"/>
  <c r="J36"/>
  <c r="N56"/>
  <c r="I61"/>
  <c r="N79"/>
  <c r="K73"/>
  <c r="K17" s="1"/>
  <c r="K74"/>
  <c r="K28" s="1"/>
  <c r="I55"/>
  <c r="J51"/>
  <c r="J55" s="1"/>
  <c r="L51"/>
  <c r="K51"/>
  <c r="K55" s="1"/>
  <c r="O34" l="1"/>
  <c r="P35" s="1"/>
  <c r="O83"/>
  <c r="O52"/>
  <c r="P79" s="1"/>
  <c r="O56"/>
  <c r="P53"/>
  <c r="Q47" s="1"/>
  <c r="L18"/>
  <c r="M19" s="1"/>
  <c r="N20" s="1"/>
  <c r="O21" s="1"/>
  <c r="P22" s="1"/>
  <c r="L69"/>
  <c r="J72"/>
  <c r="J60" s="1"/>
  <c r="O79"/>
  <c r="K36"/>
  <c r="O80"/>
  <c r="L29"/>
  <c r="M30" s="1"/>
  <c r="N31" s="1"/>
  <c r="O32" s="1"/>
  <c r="P33" s="1"/>
  <c r="J11"/>
  <c r="K12" s="1"/>
  <c r="L13" s="1"/>
  <c r="M14" s="1"/>
  <c r="N15" s="1"/>
  <c r="O23" s="1"/>
  <c r="P82" s="1"/>
  <c r="J68"/>
  <c r="J61" s="1"/>
  <c r="J76"/>
  <c r="O8"/>
  <c r="Q48"/>
  <c r="K25"/>
  <c r="K77"/>
  <c r="K64"/>
  <c r="L73" s="1"/>
  <c r="K29"/>
  <c r="L30" s="1"/>
  <c r="M31" s="1"/>
  <c r="N32" s="1"/>
  <c r="O33" s="1"/>
  <c r="K78"/>
  <c r="K70"/>
  <c r="J9"/>
  <c r="O7"/>
  <c r="K65"/>
  <c r="L74" s="1"/>
  <c r="G16"/>
  <c r="H16"/>
  <c r="Q34" l="1"/>
  <c r="P34"/>
  <c r="Q35" s="1"/>
  <c r="P83"/>
  <c r="P56"/>
  <c r="L17"/>
  <c r="P8"/>
  <c r="L77"/>
  <c r="L64"/>
  <c r="M73" s="1"/>
  <c r="M17" s="1"/>
  <c r="L25"/>
  <c r="J63"/>
  <c r="J59" s="1"/>
  <c r="J10"/>
  <c r="L70"/>
  <c r="L78"/>
  <c r="L65"/>
  <c r="M74" s="1"/>
  <c r="L28"/>
  <c r="P80"/>
  <c r="P52"/>
  <c r="P24"/>
  <c r="P7"/>
  <c r="L36"/>
  <c r="L54"/>
  <c r="L55" s="1"/>
  <c r="M51"/>
  <c r="G26"/>
  <c r="G27" s="1"/>
  <c r="G46"/>
  <c r="I16"/>
  <c r="F46"/>
  <c r="F16"/>
  <c r="Q83" l="1"/>
  <c r="K72"/>
  <c r="K60" s="1"/>
  <c r="M18"/>
  <c r="N19" s="1"/>
  <c r="O20" s="1"/>
  <c r="P21" s="1"/>
  <c r="Q22" s="1"/>
  <c r="M69"/>
  <c r="M36"/>
  <c r="M65"/>
  <c r="N74" s="1"/>
  <c r="M28"/>
  <c r="Q8"/>
  <c r="Q53"/>
  <c r="Q79"/>
  <c r="M29"/>
  <c r="N30" s="1"/>
  <c r="O31" s="1"/>
  <c r="P32" s="1"/>
  <c r="Q33" s="1"/>
  <c r="M78"/>
  <c r="M70"/>
  <c r="K11"/>
  <c r="L12" s="1"/>
  <c r="M13" s="1"/>
  <c r="N14" s="1"/>
  <c r="O15" s="1"/>
  <c r="P23" s="1"/>
  <c r="Q82" s="1"/>
  <c r="K68"/>
  <c r="K61" s="1"/>
  <c r="K76"/>
  <c r="M25"/>
  <c r="M77"/>
  <c r="M64"/>
  <c r="N73" s="1"/>
  <c r="N17" s="1"/>
  <c r="N18"/>
  <c r="O19" s="1"/>
  <c r="P20" s="1"/>
  <c r="Q21" s="1"/>
  <c r="N69"/>
  <c r="N51"/>
  <c r="G57"/>
  <c r="J16"/>
  <c r="Q52" l="1"/>
  <c r="Q24"/>
  <c r="Q80"/>
  <c r="Q7"/>
  <c r="Q56"/>
  <c r="N78"/>
  <c r="N29"/>
  <c r="O30" s="1"/>
  <c r="P31" s="1"/>
  <c r="Q32" s="1"/>
  <c r="N70"/>
  <c r="N36"/>
  <c r="O18"/>
  <c r="P19" s="1"/>
  <c r="Q20" s="1"/>
  <c r="O69"/>
  <c r="N77"/>
  <c r="N64"/>
  <c r="O73" s="1"/>
  <c r="N25"/>
  <c r="N65"/>
  <c r="O74" s="1"/>
  <c r="N28"/>
  <c r="K63"/>
  <c r="K59" s="1"/>
  <c r="K10"/>
  <c r="K9"/>
  <c r="H26"/>
  <c r="H27" s="1"/>
  <c r="H46"/>
  <c r="M54"/>
  <c r="M55" s="1"/>
  <c r="I26"/>
  <c r="I27" s="1"/>
  <c r="F54"/>
  <c r="F55" s="1"/>
  <c r="K16" l="1"/>
  <c r="O65"/>
  <c r="P74" s="1"/>
  <c r="P28" s="1"/>
  <c r="O28"/>
  <c r="L68"/>
  <c r="L61" s="1"/>
  <c r="L11"/>
  <c r="M12" s="1"/>
  <c r="N13" s="1"/>
  <c r="O14" s="1"/>
  <c r="P15" s="1"/>
  <c r="Q23" s="1"/>
  <c r="L76"/>
  <c r="O29"/>
  <c r="P30" s="1"/>
  <c r="Q31" s="1"/>
  <c r="O78"/>
  <c r="O70"/>
  <c r="O25"/>
  <c r="O77"/>
  <c r="O64"/>
  <c r="P73" s="1"/>
  <c r="P17" s="1"/>
  <c r="L72"/>
  <c r="L9" s="1"/>
  <c r="O17"/>
  <c r="O36"/>
  <c r="H57"/>
  <c r="O51"/>
  <c r="N54"/>
  <c r="N55" s="1"/>
  <c r="I46"/>
  <c r="I57" s="1"/>
  <c r="J46"/>
  <c r="P65" l="1"/>
  <c r="Q74" s="1"/>
  <c r="Q28" s="1"/>
  <c r="L60"/>
  <c r="Q18"/>
  <c r="L63"/>
  <c r="L59" s="1"/>
  <c r="L10"/>
  <c r="L16" s="1"/>
  <c r="Q29"/>
  <c r="P36"/>
  <c r="Q65" s="1"/>
  <c r="P18"/>
  <c r="Q19" s="1"/>
  <c r="P69"/>
  <c r="P77"/>
  <c r="P64"/>
  <c r="Q73" s="1"/>
  <c r="Q17" s="1"/>
  <c r="P25"/>
  <c r="P78"/>
  <c r="P29"/>
  <c r="Q30" s="1"/>
  <c r="P70"/>
  <c r="J26"/>
  <c r="J27" s="1"/>
  <c r="J57" s="1"/>
  <c r="P51"/>
  <c r="O54"/>
  <c r="O55" s="1"/>
  <c r="Q25" l="1"/>
  <c r="Q77"/>
  <c r="Q64"/>
  <c r="M11"/>
  <c r="N12" s="1"/>
  <c r="O13" s="1"/>
  <c r="P14" s="1"/>
  <c r="Q15" s="1"/>
  <c r="M68"/>
  <c r="M61" s="1"/>
  <c r="M76"/>
  <c r="M72"/>
  <c r="M60" s="1"/>
  <c r="Q36"/>
  <c r="Q78"/>
  <c r="Q69"/>
  <c r="Q70"/>
  <c r="Q51"/>
  <c r="K46"/>
  <c r="P54"/>
  <c r="P55" s="1"/>
  <c r="L46"/>
  <c r="M9" l="1"/>
  <c r="M63"/>
  <c r="M59" s="1"/>
  <c r="M10"/>
  <c r="K26"/>
  <c r="K27" s="1"/>
  <c r="M16" l="1"/>
  <c r="N72"/>
  <c r="N60" s="1"/>
  <c r="N11"/>
  <c r="O12" s="1"/>
  <c r="P13" s="1"/>
  <c r="Q14" s="1"/>
  <c r="N68"/>
  <c r="N61" s="1"/>
  <c r="N76"/>
  <c r="M46"/>
  <c r="Q54"/>
  <c r="Q55" s="1"/>
  <c r="K57"/>
  <c r="L26"/>
  <c r="L27" s="1"/>
  <c r="N9" l="1"/>
  <c r="N63"/>
  <c r="N59" s="1"/>
  <c r="N10"/>
  <c r="L57"/>
  <c r="M26"/>
  <c r="M27" s="1"/>
  <c r="N16" l="1"/>
  <c r="O72"/>
  <c r="O60" s="1"/>
  <c r="O11"/>
  <c r="P12" s="1"/>
  <c r="Q13" s="1"/>
  <c r="O68"/>
  <c r="O61" s="1"/>
  <c r="O76"/>
  <c r="N26"/>
  <c r="M57"/>
  <c r="N46"/>
  <c r="N27" l="1"/>
  <c r="O63"/>
  <c r="O59" s="1"/>
  <c r="O10"/>
  <c r="O9"/>
  <c r="N57"/>
  <c r="O26"/>
  <c r="O46"/>
  <c r="P72" l="1"/>
  <c r="P10" s="1"/>
  <c r="O16"/>
  <c r="P68"/>
  <c r="P61" s="1"/>
  <c r="P11"/>
  <c r="Q12" s="1"/>
  <c r="P76"/>
  <c r="P26"/>
  <c r="P63" l="1"/>
  <c r="P9"/>
  <c r="Q76" s="1"/>
  <c r="P60"/>
  <c r="Q11"/>
  <c r="Q68"/>
  <c r="Q61" s="1"/>
  <c r="O27"/>
  <c r="P46"/>
  <c r="Q26"/>
  <c r="Q72" l="1"/>
  <c r="Q10" s="1"/>
  <c r="P59"/>
  <c r="Q60"/>
  <c r="O57"/>
  <c r="Q9"/>
  <c r="P16"/>
  <c r="Q63" l="1"/>
  <c r="Q59" s="1"/>
  <c r="P27"/>
  <c r="Q16"/>
  <c r="Q46"/>
  <c r="Q27" l="1"/>
  <c r="P57"/>
  <c r="Q57" l="1"/>
  <c r="F26" l="1"/>
  <c r="F27" s="1"/>
  <c r="F57" l="1"/>
</calcChain>
</file>

<file path=xl/comments1.xml><?xml version="1.0" encoding="utf-8"?>
<comments xmlns="http://schemas.openxmlformats.org/spreadsheetml/2006/main">
  <authors>
    <author>作者</author>
  </authors>
  <commentList>
    <comment ref="F87" authorId="0">
      <text>
        <r>
          <rPr>
            <b/>
            <sz val="9"/>
            <color indexed="81"/>
            <rFont val="宋体"/>
            <family val="3"/>
            <charset val="134"/>
          </rPr>
          <t>月度指标：
年度指标除以</t>
        </r>
        <r>
          <rPr>
            <b/>
            <sz val="9"/>
            <color indexed="81"/>
            <rFont val="Tahoma"/>
            <family val="2"/>
          </rPr>
          <t>12</t>
        </r>
        <r>
          <rPr>
            <b/>
            <sz val="9"/>
            <color indexed="81"/>
            <rFont val="宋体"/>
            <family val="3"/>
            <charset val="134"/>
          </rPr>
          <t>或</t>
        </r>
        <r>
          <rPr>
            <b/>
            <sz val="9"/>
            <color indexed="81"/>
            <rFont val="Tahoma"/>
            <family val="2"/>
          </rPr>
          <t>6</t>
        </r>
      </text>
    </comment>
  </commentList>
</comments>
</file>

<file path=xl/sharedStrings.xml><?xml version="1.0" encoding="utf-8"?>
<sst xmlns="http://schemas.openxmlformats.org/spreadsheetml/2006/main" count="119" uniqueCount="90">
  <si>
    <t>0-30</t>
  </si>
  <si>
    <t>30-60</t>
  </si>
  <si>
    <t>60天以上</t>
  </si>
  <si>
    <r>
      <t>4</t>
    </r>
    <r>
      <rPr>
        <sz val="11"/>
        <color theme="1"/>
        <rFont val="宋体"/>
        <family val="2"/>
        <charset val="134"/>
        <scheme val="minor"/>
      </rPr>
      <t>5-75</t>
    </r>
    <phoneticPr fontId="4" type="noConversion"/>
  </si>
  <si>
    <r>
      <t>7</t>
    </r>
    <r>
      <rPr>
        <sz val="11"/>
        <color theme="1"/>
        <rFont val="宋体"/>
        <family val="2"/>
        <charset val="134"/>
        <scheme val="minor"/>
      </rPr>
      <t>5-105</t>
    </r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</si>
  <si>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05-135</t>
    </r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</si>
  <si>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35-165</t>
    </r>
    <phoneticPr fontId="4" type="noConversion"/>
  </si>
  <si>
    <r>
      <t>1</t>
    </r>
    <r>
      <rPr>
        <sz val="11"/>
        <color theme="1"/>
        <rFont val="宋体"/>
        <family val="2"/>
        <charset val="134"/>
        <scheme val="minor"/>
      </rPr>
      <t>65-195</t>
    </r>
    <phoneticPr fontId="4" type="noConversion"/>
  </si>
  <si>
    <t>195-225</t>
    <phoneticPr fontId="4" type="noConversion"/>
  </si>
  <si>
    <t>泌乳牛小计</t>
  </si>
  <si>
    <t>45-75</t>
  </si>
  <si>
    <t>75-105</t>
  </si>
  <si>
    <t>105-135</t>
  </si>
  <si>
    <t>135-165</t>
  </si>
  <si>
    <t>165-195</t>
  </si>
  <si>
    <t>225-255</t>
  </si>
  <si>
    <t>255天以上</t>
  </si>
  <si>
    <t>干奶牛小计</t>
  </si>
  <si>
    <t>成乳牛合计</t>
  </si>
  <si>
    <r>
      <t>2</t>
    </r>
    <r>
      <rPr>
        <sz val="11"/>
        <color theme="1"/>
        <rFont val="宋体"/>
        <family val="2"/>
        <charset val="134"/>
        <scheme val="minor"/>
      </rPr>
      <t>25</t>
    </r>
    <r>
      <rPr>
        <sz val="10"/>
        <rFont val="Arial"/>
        <family val="2"/>
      </rPr>
      <t>-2</t>
    </r>
    <r>
      <rPr>
        <sz val="11"/>
        <color theme="1"/>
        <rFont val="宋体"/>
        <family val="2"/>
        <charset val="134"/>
        <scheme val="minor"/>
      </rPr>
      <t>55</t>
    </r>
    <phoneticPr fontId="4" type="noConversion"/>
  </si>
  <si>
    <r>
      <t>2</t>
    </r>
    <r>
      <rPr>
        <sz val="11"/>
        <color theme="1"/>
        <rFont val="宋体"/>
        <family val="2"/>
        <charset val="134"/>
        <scheme val="minor"/>
      </rPr>
      <t>55</t>
    </r>
    <r>
      <rPr>
        <sz val="10"/>
        <rFont val="宋体"/>
        <family val="3"/>
        <charset val="134"/>
      </rPr>
      <t>天以上</t>
    </r>
    <phoneticPr fontId="4" type="noConversion"/>
  </si>
  <si>
    <t>180-210</t>
  </si>
  <si>
    <t>210-240</t>
  </si>
  <si>
    <t>240-270</t>
  </si>
  <si>
    <t>270-300</t>
  </si>
  <si>
    <t>300-330</t>
  </si>
  <si>
    <t>330-360</t>
  </si>
  <si>
    <t>360-390</t>
  </si>
  <si>
    <t>390-420</t>
  </si>
  <si>
    <t>420-450</t>
  </si>
  <si>
    <t>育成牛小计</t>
  </si>
  <si>
    <t>60-90</t>
  </si>
  <si>
    <t>90-120</t>
  </si>
  <si>
    <t>120-150</t>
  </si>
  <si>
    <t>150-180</t>
  </si>
  <si>
    <t>犊牛（3-6）小计</t>
  </si>
  <si>
    <t>犊牛（0-2）小计</t>
  </si>
  <si>
    <t>母犊牛合计</t>
  </si>
  <si>
    <t>公犊</t>
  </si>
  <si>
    <t>合计</t>
  </si>
  <si>
    <t>未孕泌乳牛         （泌乳天数）</t>
    <phoneticPr fontId="1" type="noConversion"/>
  </si>
  <si>
    <t>已孕泌乳牛         （怀孕天数）</t>
    <phoneticPr fontId="1" type="noConversion"/>
  </si>
  <si>
    <t>已孕干奶牛         （怀孕天数）</t>
    <phoneticPr fontId="1" type="noConversion"/>
  </si>
  <si>
    <t>已孕育成牛         （怀孕天数）</t>
    <phoneticPr fontId="1" type="noConversion"/>
  </si>
  <si>
    <t>年度化死淘率(以月初牛头数计算)</t>
  </si>
  <si>
    <t>假设指标</t>
    <phoneticPr fontId="1" type="noConversion"/>
  </si>
  <si>
    <t>泌乳牛</t>
    <phoneticPr fontId="1" type="noConversion"/>
  </si>
  <si>
    <t>干奶牛</t>
    <phoneticPr fontId="1" type="noConversion"/>
  </si>
  <si>
    <t>青年牛</t>
    <phoneticPr fontId="1" type="noConversion"/>
  </si>
  <si>
    <t>青年牛（&gt;15）</t>
    <phoneticPr fontId="1" type="noConversion"/>
  </si>
  <si>
    <t>（14-15）</t>
    <phoneticPr fontId="1" type="noConversion"/>
  </si>
  <si>
    <t>成母牛</t>
    <phoneticPr fontId="1" type="noConversion"/>
  </si>
  <si>
    <t>母犊</t>
    <phoneticPr fontId="1" type="noConversion"/>
  </si>
  <si>
    <t>公犊</t>
    <phoneticPr fontId="1" type="noConversion"/>
  </si>
  <si>
    <t>未孕干奶牛</t>
    <phoneticPr fontId="1" type="noConversion"/>
  </si>
  <si>
    <t>推算出的参配数</t>
    <phoneticPr fontId="1" type="noConversion"/>
  </si>
  <si>
    <t>推算出的流产数</t>
    <phoneticPr fontId="1" type="noConversion"/>
  </si>
  <si>
    <t>推算出的受孕数</t>
    <phoneticPr fontId="1" type="noConversion"/>
  </si>
  <si>
    <t>推算出的死淘数</t>
    <phoneticPr fontId="1" type="noConversion"/>
  </si>
  <si>
    <t>推算出的产犊数</t>
    <phoneticPr fontId="1" type="noConversion"/>
  </si>
  <si>
    <t>推算的总参配率</t>
    <phoneticPr fontId="1" type="noConversion"/>
  </si>
  <si>
    <t>推算的总受胎率</t>
    <phoneticPr fontId="1" type="noConversion"/>
  </si>
  <si>
    <t>推算的总流产率</t>
    <phoneticPr fontId="1" type="noConversion"/>
  </si>
  <si>
    <t>牛群结构预测表（期末数）</t>
    <phoneticPr fontId="1" type="noConversion"/>
  </si>
  <si>
    <t>（按怀孕天数分）</t>
    <phoneticPr fontId="1" type="noConversion"/>
  </si>
  <si>
    <t>泌乳牛</t>
    <phoneticPr fontId="1" type="noConversion"/>
  </si>
  <si>
    <t>干奶牛</t>
    <phoneticPr fontId="1" type="noConversion"/>
  </si>
  <si>
    <t>青年牛</t>
    <phoneticPr fontId="1" type="noConversion"/>
  </si>
  <si>
    <t>犊牛</t>
    <phoneticPr fontId="1" type="noConversion"/>
  </si>
  <si>
    <t>流产率</t>
    <phoneticPr fontId="1" type="noConversion"/>
  </si>
  <si>
    <r>
      <t xml:space="preserve">0 - 120 </t>
    </r>
    <r>
      <rPr>
        <b/>
        <sz val="8"/>
        <rFont val="宋体"/>
        <family val="3"/>
        <charset val="134"/>
      </rPr>
      <t>天</t>
    </r>
    <phoneticPr fontId="1" type="noConversion"/>
  </si>
  <si>
    <t>120 - 210 天</t>
    <phoneticPr fontId="1" type="noConversion"/>
  </si>
  <si>
    <t>育成牛</t>
    <phoneticPr fontId="1" type="noConversion"/>
  </si>
  <si>
    <r>
      <rPr>
        <b/>
        <sz val="9"/>
        <rFont val="宋体"/>
        <family val="3"/>
        <charset val="134"/>
      </rPr>
      <t>早产率（怀孕</t>
    </r>
    <r>
      <rPr>
        <b/>
        <sz val="9"/>
        <rFont val="Arial"/>
        <family val="2"/>
      </rPr>
      <t>210-265</t>
    </r>
    <r>
      <rPr>
        <b/>
        <sz val="9"/>
        <rFont val="宋体"/>
        <family val="3"/>
        <charset val="134"/>
      </rPr>
      <t>天）</t>
    </r>
    <phoneticPr fontId="1" type="noConversion"/>
  </si>
  <si>
    <t>成乳牛</t>
    <phoneticPr fontId="1" type="noConversion"/>
  </si>
  <si>
    <t>出生成活率与母犊率</t>
    <phoneticPr fontId="1" type="noConversion"/>
  </si>
  <si>
    <t>出生成活率</t>
    <phoneticPr fontId="1" type="noConversion"/>
  </si>
  <si>
    <t>母犊率</t>
    <phoneticPr fontId="1" type="noConversion"/>
  </si>
  <si>
    <r>
      <rPr>
        <b/>
        <sz val="9"/>
        <rFont val="宋体"/>
        <family val="3"/>
        <charset val="134"/>
      </rPr>
      <t>参配率</t>
    </r>
    <r>
      <rPr>
        <b/>
        <sz val="8"/>
        <rFont val="Arial"/>
        <family val="2"/>
      </rPr>
      <t/>
    </r>
    <phoneticPr fontId="1" type="noConversion"/>
  </si>
  <si>
    <t>未孕泌乳牛</t>
    <phoneticPr fontId="1" type="noConversion"/>
  </si>
  <si>
    <t>未孕干奶牛</t>
    <phoneticPr fontId="1" type="noConversion"/>
  </si>
  <si>
    <t>情期受胎率</t>
    <phoneticPr fontId="1" type="noConversion"/>
  </si>
  <si>
    <t>1、本表为接下来12个月的牛群结构预测</t>
    <phoneticPr fontId="1" type="noConversion"/>
  </si>
  <si>
    <t>2、在红色边框内手动填入假设指标；本月底各牛群头数；本月和上月参配数；</t>
    <phoneticPr fontId="1" type="noConversion"/>
  </si>
  <si>
    <t>2、要确定青年牛始配月龄是13还是14，本表是14；</t>
    <phoneticPr fontId="1" type="noConversion"/>
  </si>
  <si>
    <t>4、假设指标需与兽医、繁育人员沟通按照本场实际情况填写。</t>
    <phoneticPr fontId="1" type="noConversion"/>
  </si>
  <si>
    <r>
      <rPr>
        <sz val="10"/>
        <rFont val="宋体"/>
        <family val="3"/>
        <charset val="134"/>
      </rPr>
      <t>未孕育成牛</t>
    </r>
    <r>
      <rPr>
        <sz val="10"/>
        <rFont val="Arial"/>
        <family val="2"/>
      </rPr>
      <t>(&gt;15</t>
    </r>
    <r>
      <rPr>
        <sz val="10"/>
        <rFont val="宋体"/>
        <family val="3"/>
        <charset val="134"/>
      </rPr>
      <t>月龄</t>
    </r>
    <r>
      <rPr>
        <sz val="10"/>
        <rFont val="Arial"/>
        <family val="2"/>
      </rPr>
      <t>)</t>
    </r>
    <phoneticPr fontId="1" type="noConversion"/>
  </si>
  <si>
    <r>
      <rPr>
        <sz val="10"/>
        <rFont val="宋体"/>
        <family val="3"/>
        <charset val="134"/>
      </rPr>
      <t>育成牛</t>
    </r>
    <r>
      <rPr>
        <sz val="10"/>
        <rFont val="Arial"/>
        <family val="2"/>
      </rPr>
      <t>(7-15</t>
    </r>
    <r>
      <rPr>
        <sz val="10"/>
        <rFont val="宋体"/>
        <family val="3"/>
        <charset val="134"/>
      </rPr>
      <t>月龄</t>
    </r>
    <r>
      <rPr>
        <sz val="10"/>
        <rFont val="Arial"/>
        <family val="2"/>
      </rPr>
      <t>)</t>
    </r>
    <phoneticPr fontId="1" type="noConversion"/>
  </si>
  <si>
    <r>
      <rPr>
        <sz val="10"/>
        <rFont val="宋体"/>
        <family val="3"/>
        <charset val="134"/>
      </rPr>
      <t>犊牛（</t>
    </r>
    <r>
      <rPr>
        <sz val="10"/>
        <rFont val="Arial"/>
        <family val="2"/>
      </rPr>
      <t>3-6</t>
    </r>
    <r>
      <rPr>
        <sz val="10"/>
        <rFont val="宋体"/>
        <family val="3"/>
        <charset val="134"/>
      </rPr>
      <t>月龄）</t>
    </r>
    <phoneticPr fontId="1" type="noConversion"/>
  </si>
  <si>
    <r>
      <rPr>
        <sz val="10"/>
        <rFont val="宋体"/>
        <family val="3"/>
        <charset val="134"/>
      </rPr>
      <t>犊牛（</t>
    </r>
    <r>
      <rPr>
        <sz val="10"/>
        <rFont val="Arial"/>
        <family val="2"/>
      </rPr>
      <t>0-2</t>
    </r>
    <r>
      <rPr>
        <sz val="10"/>
        <rFont val="宋体"/>
        <family val="3"/>
        <charset val="134"/>
      </rPr>
      <t>月龄）</t>
    </r>
    <phoneticPr fontId="1" type="noConversion"/>
  </si>
</sst>
</file>

<file path=xl/styles.xml><?xml version="1.0" encoding="utf-8"?>
<styleSheet xmlns="http://schemas.openxmlformats.org/spreadsheetml/2006/main">
  <numFmts count="10">
    <numFmt numFmtId="43" formatCode="_ * #,##0.00_ ;_ * \-#,##0.00_ ;_ * &quot;-&quot;??_ ;_ @_ "/>
    <numFmt numFmtId="176" formatCode="#,##0_ "/>
    <numFmt numFmtId="177" formatCode="_-* #,##0.00_-;\-* #,##0.00_-;_-* &quot;-&quot;??_-;_-@_-"/>
    <numFmt numFmtId="178" formatCode="_-[$€-2]* #,##0.00_-;\-[$€-2]* #,##0.00_-;_-[$€-2]* &quot;-&quot;??_-"/>
    <numFmt numFmtId="179" formatCode="_(* #,##0_);_(* \(#,##0\);_(* &quot;-&quot;??_);_(@_)"/>
    <numFmt numFmtId="180" formatCode="0.0%"/>
    <numFmt numFmtId="181" formatCode="0_ "/>
    <numFmt numFmtId="182" formatCode="yyyy&quot;年&quot;m&quot;月&quot;;@"/>
    <numFmt numFmtId="183" formatCode="_ * #,##0_ ;_ * \-#,##0_ ;_ * &quot;-&quot;??_ ;_ @_ "/>
    <numFmt numFmtId="184" formatCode="0_);[Red]\(0\)"/>
  </numFmts>
  <fonts count="2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</font>
    <font>
      <sz val="8"/>
      <name val="Arial"/>
      <family val="2"/>
    </font>
    <font>
      <sz val="12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8"/>
      <name val="Arial"/>
      <family val="2"/>
    </font>
    <font>
      <sz val="8"/>
      <color indexed="12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sz val="12"/>
      <color indexed="8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8"/>
      <name val="宋体"/>
      <family val="3"/>
      <charset val="134"/>
    </font>
    <font>
      <b/>
      <sz val="14"/>
      <color rgb="FFFF0000"/>
      <name val="宋体"/>
      <family val="3"/>
      <charset val="134"/>
    </font>
    <font>
      <b/>
      <sz val="9"/>
      <color indexed="81"/>
      <name val="Tahoma"/>
      <family val="2"/>
    </font>
    <font>
      <b/>
      <sz val="11"/>
      <color rgb="FFFF0000"/>
      <name val="宋体"/>
      <family val="3"/>
      <charset val="134"/>
      <scheme val="minor"/>
    </font>
    <font>
      <b/>
      <sz val="9"/>
      <name val="Arial"/>
      <family val="2"/>
    </font>
    <font>
      <b/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thin">
        <color indexed="64"/>
      </right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 style="thin">
        <color indexed="64"/>
      </right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hair">
        <color indexed="64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medium">
        <color rgb="FFFF0000"/>
      </top>
      <bottom style="hair">
        <color indexed="64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rgb="FFFF0000"/>
      </bottom>
      <diagonal/>
    </border>
    <border>
      <left style="hair">
        <color indexed="64"/>
      </left>
      <right style="medium">
        <color rgb="FFFF0000"/>
      </right>
      <top style="hair">
        <color indexed="64"/>
      </top>
      <bottom style="medium">
        <color rgb="FFFF000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medium">
        <color rgb="FFFF0000"/>
      </left>
      <right style="hair">
        <color indexed="64"/>
      </right>
      <top style="medium">
        <color rgb="FFFF0000"/>
      </top>
      <bottom style="hair">
        <color indexed="64"/>
      </bottom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 style="hair">
        <color indexed="64"/>
      </right>
      <top style="hair">
        <color indexed="64"/>
      </top>
      <bottom style="medium">
        <color rgb="FFFF0000"/>
      </bottom>
      <diagonal/>
    </border>
  </borders>
  <cellStyleXfs count="19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 applyBorder="0"/>
    <xf numFmtId="9" fontId="3" fillId="0" borderId="0" applyFont="0" applyFill="0" applyBorder="0" applyAlignment="0" applyProtection="0"/>
    <xf numFmtId="0" fontId="3" fillId="0" borderId="0" applyBorder="0"/>
    <xf numFmtId="0" fontId="3" fillId="0" borderId="0"/>
    <xf numFmtId="177" fontId="8" fillId="0" borderId="0" applyFont="0" applyFill="0" applyBorder="0" applyAlignment="0" applyProtection="0">
      <alignment vertical="center"/>
    </xf>
    <xf numFmtId="0" fontId="3" fillId="0" borderId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0" fontId="3" fillId="0" borderId="0" applyBorder="0"/>
    <xf numFmtId="176" fontId="3" fillId="0" borderId="0" applyFont="0" applyFill="0" applyBorder="0" applyAlignment="0" applyProtection="0"/>
    <xf numFmtId="178" fontId="8" fillId="0" borderId="0" applyBorder="0"/>
    <xf numFmtId="43" fontId="8" fillId="0" borderId="0" applyFont="0" applyFill="0" applyBorder="0" applyAlignment="0" applyProtection="0"/>
    <xf numFmtId="9" fontId="14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3" fillId="0" borderId="0" applyFont="0" applyFill="0" applyBorder="0" applyAlignment="0" applyProtection="0"/>
  </cellStyleXfs>
  <cellXfs count="75">
    <xf numFmtId="0" fontId="0" fillId="0" borderId="0" xfId="0">
      <alignment vertical="center"/>
    </xf>
    <xf numFmtId="181" fontId="3" fillId="0" borderId="0" xfId="12" applyNumberFormat="1" applyFont="1" applyFill="1" applyAlignment="1">
      <alignment horizontal="center"/>
    </xf>
    <xf numFmtId="181" fontId="0" fillId="0" borderId="0" xfId="12" applyNumberFormat="1" applyFont="1" applyFill="1" applyAlignment="1">
      <alignment horizontal="center" vertical="center"/>
    </xf>
    <xf numFmtId="181" fontId="13" fillId="0" borderId="0" xfId="12" applyNumberFormat="1" applyFont="1" applyFill="1" applyAlignment="1">
      <alignment horizontal="center" vertical="center"/>
    </xf>
    <xf numFmtId="181" fontId="13" fillId="0" borderId="0" xfId="12" applyNumberFormat="1" applyFont="1" applyFill="1" applyAlignment="1">
      <alignment horizontal="center"/>
    </xf>
    <xf numFmtId="10" fontId="6" fillId="0" borderId="0" xfId="3" applyNumberFormat="1" applyFont="1" applyFill="1" applyAlignment="1">
      <alignment horizontal="center"/>
    </xf>
    <xf numFmtId="10" fontId="5" fillId="0" borderId="0" xfId="3" applyNumberFormat="1" applyFont="1" applyFill="1" applyAlignment="1">
      <alignment horizontal="center"/>
    </xf>
    <xf numFmtId="181" fontId="3" fillId="0" borderId="0" xfId="12" applyNumberFormat="1" applyFont="1" applyFill="1" applyAlignment="1">
      <alignment horizontal="center" vertical="center"/>
    </xf>
    <xf numFmtId="181" fontId="3" fillId="0" borderId="18" xfId="12" applyNumberFormat="1" applyFont="1" applyFill="1" applyBorder="1" applyAlignment="1">
      <alignment horizontal="center"/>
    </xf>
    <xf numFmtId="181" fontId="0" fillId="0" borderId="18" xfId="12" applyNumberFormat="1" applyFont="1" applyFill="1" applyBorder="1" applyAlignment="1">
      <alignment horizontal="center" vertical="center"/>
    </xf>
    <xf numFmtId="181" fontId="13" fillId="0" borderId="18" xfId="12" applyNumberFormat="1" applyFont="1" applyFill="1" applyBorder="1" applyAlignment="1">
      <alignment horizontal="center" vertical="center"/>
    </xf>
    <xf numFmtId="181" fontId="13" fillId="0" borderId="18" xfId="12" applyNumberFormat="1" applyFont="1" applyFill="1" applyBorder="1" applyAlignment="1">
      <alignment horizontal="center"/>
    </xf>
    <xf numFmtId="10" fontId="6" fillId="0" borderId="18" xfId="3" applyNumberFormat="1" applyFont="1" applyFill="1" applyBorder="1" applyAlignment="1">
      <alignment horizontal="center"/>
    </xf>
    <xf numFmtId="10" fontId="5" fillId="0" borderId="18" xfId="3" applyNumberFormat="1" applyFont="1" applyFill="1" applyBorder="1" applyAlignment="1">
      <alignment horizontal="center"/>
    </xf>
    <xf numFmtId="181" fontId="5" fillId="0" borderId="18" xfId="12" applyNumberFormat="1" applyFont="1" applyFill="1" applyBorder="1" applyAlignment="1">
      <alignment horizontal="center" vertical="center" wrapText="1"/>
    </xf>
    <xf numFmtId="181" fontId="3" fillId="0" borderId="18" xfId="12" applyNumberFormat="1" applyFont="1" applyFill="1" applyBorder="1" applyAlignment="1">
      <alignment horizontal="center" vertical="center"/>
    </xf>
    <xf numFmtId="181" fontId="6" fillId="0" borderId="0" xfId="12" applyNumberFormat="1" applyFont="1" applyFill="1" applyAlignment="1">
      <alignment horizontal="left"/>
    </xf>
    <xf numFmtId="181" fontId="5" fillId="0" borderId="18" xfId="12" applyNumberFormat="1" applyFont="1" applyFill="1" applyBorder="1" applyAlignment="1">
      <alignment horizontal="center" vertical="center" wrapText="1"/>
    </xf>
    <xf numFmtId="181" fontId="3" fillId="0" borderId="18" xfId="12" applyNumberFormat="1" applyFont="1" applyFill="1" applyBorder="1" applyAlignment="1">
      <alignment horizontal="center" vertical="center" wrapText="1"/>
    </xf>
    <xf numFmtId="181" fontId="3" fillId="0" borderId="18" xfId="12" applyNumberFormat="1" applyFont="1" applyFill="1" applyBorder="1" applyAlignment="1">
      <alignment horizontal="center" vertical="center"/>
    </xf>
    <xf numFmtId="183" fontId="13" fillId="0" borderId="2" xfId="13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 vertical="center"/>
    </xf>
    <xf numFmtId="178" fontId="0" fillId="0" borderId="0" xfId="0" applyNumberFormat="1" applyFill="1" applyAlignment="1"/>
    <xf numFmtId="0" fontId="19" fillId="0" borderId="0" xfId="0" applyFont="1" applyFill="1">
      <alignment vertical="center"/>
    </xf>
    <xf numFmtId="182" fontId="3" fillId="0" borderId="0" xfId="12" applyNumberFormat="1" applyFont="1" applyFill="1" applyAlignment="1">
      <alignment horizontal="center"/>
    </xf>
    <xf numFmtId="182" fontId="13" fillId="0" borderId="1" xfId="12" applyNumberFormat="1" applyFont="1" applyFill="1" applyBorder="1" applyAlignment="1">
      <alignment horizontal="center"/>
    </xf>
    <xf numFmtId="182" fontId="12" fillId="0" borderId="1" xfId="12" applyNumberFormat="1" applyFont="1" applyFill="1" applyBorder="1" applyAlignment="1"/>
    <xf numFmtId="183" fontId="3" fillId="0" borderId="4" xfId="13" applyNumberFormat="1" applyFont="1" applyFill="1" applyBorder="1" applyAlignment="1">
      <alignment horizontal="center"/>
    </xf>
    <xf numFmtId="183" fontId="3" fillId="0" borderId="2" xfId="13" applyNumberFormat="1" applyFont="1" applyFill="1" applyBorder="1" applyAlignment="1">
      <alignment horizontal="center"/>
    </xf>
    <xf numFmtId="183" fontId="3" fillId="0" borderId="5" xfId="13" applyNumberFormat="1" applyFont="1" applyFill="1" applyBorder="1" applyAlignment="1">
      <alignment horizontal="center"/>
    </xf>
    <xf numFmtId="183" fontId="13" fillId="0" borderId="5" xfId="13" applyNumberFormat="1" applyFont="1" applyFill="1" applyBorder="1" applyAlignment="1">
      <alignment horizontal="center"/>
    </xf>
    <xf numFmtId="183" fontId="13" fillId="0" borderId="6" xfId="13" applyNumberFormat="1" applyFont="1" applyFill="1" applyBorder="1" applyAlignment="1">
      <alignment horizontal="center"/>
    </xf>
    <xf numFmtId="184" fontId="3" fillId="0" borderId="0" xfId="4" applyNumberFormat="1" applyFont="1" applyFill="1"/>
    <xf numFmtId="0" fontId="5" fillId="0" borderId="18" xfId="4" applyFont="1" applyFill="1" applyBorder="1"/>
    <xf numFmtId="10" fontId="13" fillId="0" borderId="2" xfId="1" applyNumberFormat="1" applyFont="1" applyFill="1" applyBorder="1" applyAlignment="1">
      <alignment horizontal="center"/>
    </xf>
    <xf numFmtId="0" fontId="3" fillId="0" borderId="18" xfId="4" applyFont="1" applyFill="1" applyBorder="1"/>
    <xf numFmtId="0" fontId="3" fillId="0" borderId="0" xfId="4" applyFont="1" applyFill="1"/>
    <xf numFmtId="182" fontId="3" fillId="0" borderId="0" xfId="4" applyNumberFormat="1" applyFont="1" applyFill="1"/>
    <xf numFmtId="183" fontId="3" fillId="0" borderId="7" xfId="13" applyNumberFormat="1" applyFont="1" applyFill="1" applyBorder="1" applyAlignment="1">
      <alignment horizontal="center"/>
    </xf>
    <xf numFmtId="183" fontId="3" fillId="0" borderId="8" xfId="13" applyNumberFormat="1" applyFont="1" applyFill="1" applyBorder="1" applyAlignment="1">
      <alignment horizontal="center"/>
    </xf>
    <xf numFmtId="183" fontId="3" fillId="0" borderId="9" xfId="13" applyNumberFormat="1" applyFont="1" applyFill="1" applyBorder="1" applyAlignment="1">
      <alignment horizontal="center"/>
    </xf>
    <xf numFmtId="183" fontId="3" fillId="0" borderId="10" xfId="13" applyNumberFormat="1" applyFont="1" applyFill="1" applyBorder="1" applyAlignment="1">
      <alignment horizontal="center"/>
    </xf>
    <xf numFmtId="177" fontId="3" fillId="0" borderId="0" xfId="6" applyFont="1" applyFill="1" applyAlignment="1"/>
    <xf numFmtId="183" fontId="3" fillId="0" borderId="11" xfId="13" applyNumberFormat="1" applyFont="1" applyFill="1" applyBorder="1" applyAlignment="1">
      <alignment horizontal="center"/>
    </xf>
    <xf numFmtId="183" fontId="3" fillId="0" borderId="12" xfId="13" applyNumberFormat="1" applyFont="1" applyFill="1" applyBorder="1" applyAlignment="1">
      <alignment horizontal="center"/>
    </xf>
    <xf numFmtId="178" fontId="0" fillId="0" borderId="18" xfId="0" applyNumberFormat="1" applyFill="1" applyBorder="1" applyAlignment="1"/>
    <xf numFmtId="0" fontId="9" fillId="0" borderId="0" xfId="0" applyFont="1" applyFill="1" applyAlignment="1">
      <alignment horizontal="left" vertical="center"/>
    </xf>
    <xf numFmtId="180" fontId="11" fillId="0" borderId="3" xfId="16" applyNumberFormat="1" applyFont="1" applyFill="1" applyBorder="1"/>
    <xf numFmtId="0" fontId="7" fillId="0" borderId="0" xfId="4" applyFont="1" applyFill="1"/>
    <xf numFmtId="177" fontId="7" fillId="0" borderId="0" xfId="6" applyFont="1" applyFill="1" applyAlignment="1"/>
    <xf numFmtId="0" fontId="17" fillId="0" borderId="18" xfId="4" applyFont="1" applyFill="1" applyBorder="1"/>
    <xf numFmtId="0" fontId="10" fillId="0" borderId="19" xfId="7" applyFont="1" applyFill="1" applyBorder="1" applyAlignment="1">
      <alignment horizontal="left"/>
    </xf>
    <xf numFmtId="0" fontId="3" fillId="0" borderId="0" xfId="5" applyFill="1"/>
    <xf numFmtId="0" fontId="21" fillId="0" borderId="18" xfId="7" applyFont="1" applyFill="1" applyBorder="1" applyAlignment="1">
      <alignment horizontal="left"/>
    </xf>
    <xf numFmtId="180" fontId="11" fillId="0" borderId="0" xfId="16" applyNumberFormat="1" applyFont="1" applyFill="1" applyBorder="1" applyAlignment="1">
      <alignment horizontal="center"/>
    </xf>
    <xf numFmtId="180" fontId="11" fillId="0" borderId="20" xfId="16" applyNumberFormat="1" applyFont="1" applyFill="1" applyBorder="1"/>
    <xf numFmtId="180" fontId="11" fillId="0" borderId="13" xfId="16" applyNumberFormat="1" applyFont="1" applyFill="1" applyBorder="1"/>
    <xf numFmtId="180" fontId="11" fillId="0" borderId="14" xfId="16" applyNumberFormat="1" applyFont="1" applyFill="1" applyBorder="1"/>
    <xf numFmtId="180" fontId="11" fillId="0" borderId="21" xfId="16" applyNumberFormat="1" applyFont="1" applyFill="1" applyBorder="1"/>
    <xf numFmtId="180" fontId="11" fillId="0" borderId="15" xfId="16" applyNumberFormat="1" applyFont="1" applyFill="1" applyBorder="1"/>
    <xf numFmtId="9" fontId="11" fillId="0" borderId="0" xfId="16" applyFont="1" applyFill="1" applyBorder="1" applyAlignment="1">
      <alignment horizontal="center"/>
    </xf>
    <xf numFmtId="9" fontId="11" fillId="0" borderId="22" xfId="16" applyFont="1" applyFill="1" applyBorder="1"/>
    <xf numFmtId="9" fontId="11" fillId="0" borderId="0" xfId="16" applyFont="1" applyFill="1" applyBorder="1"/>
    <xf numFmtId="9" fontId="11" fillId="0" borderId="10" xfId="16" applyFont="1" applyFill="1" applyBorder="1"/>
    <xf numFmtId="0" fontId="21" fillId="0" borderId="18" xfId="7" applyFont="1" applyFill="1" applyBorder="1" applyAlignment="1">
      <alignment horizontal="center"/>
    </xf>
    <xf numFmtId="180" fontId="11" fillId="0" borderId="22" xfId="16" applyNumberFormat="1" applyFont="1" applyFill="1" applyBorder="1"/>
    <xf numFmtId="180" fontId="11" fillId="0" borderId="0" xfId="16" applyNumberFormat="1" applyFont="1" applyFill="1" applyBorder="1"/>
    <xf numFmtId="180" fontId="11" fillId="0" borderId="10" xfId="16" applyNumberFormat="1" applyFont="1" applyFill="1" applyBorder="1"/>
    <xf numFmtId="9" fontId="11" fillId="0" borderId="21" xfId="16" applyFont="1" applyFill="1" applyBorder="1"/>
    <xf numFmtId="9" fontId="11" fillId="0" borderId="3" xfId="16" applyFont="1" applyFill="1" applyBorder="1"/>
    <xf numFmtId="9" fontId="11" fillId="0" borderId="15" xfId="16" applyFont="1" applyFill="1" applyBorder="1"/>
    <xf numFmtId="9" fontId="11" fillId="0" borderId="23" xfId="16" applyFont="1" applyFill="1" applyBorder="1"/>
    <xf numFmtId="9" fontId="11" fillId="0" borderId="16" xfId="16" applyFont="1" applyFill="1" applyBorder="1"/>
    <xf numFmtId="9" fontId="11" fillId="0" borderId="17" xfId="16" applyFont="1" applyFill="1" applyBorder="1"/>
    <xf numFmtId="0" fontId="7" fillId="0" borderId="19" xfId="4" applyFont="1" applyFill="1" applyBorder="1"/>
  </cellXfs>
  <cellStyles count="19">
    <cellStyle name="3232" xfId="2"/>
    <cellStyle name="3232 2" xfId="10"/>
    <cellStyle name="3232_Ma'An Shan Herd Form_v2" xfId="12"/>
    <cellStyle name="Comma_Dairy Cow Analysis v20_塞北一期2010年预算7-23" xfId="8"/>
    <cellStyle name="Comma_Ma'An Shan Herd Form_v5" xfId="13"/>
    <cellStyle name="Normal_113 Cowboy Model_Base Case" xfId="4"/>
    <cellStyle name="Normal_Assumptions" xfId="7"/>
    <cellStyle name="百分比" xfId="1" builtinId="5"/>
    <cellStyle name="百分比 2" xfId="3"/>
    <cellStyle name="百分比 2 2" xfId="16"/>
    <cellStyle name="百分比 3" xfId="14"/>
    <cellStyle name="常规" xfId="0" builtinId="0"/>
    <cellStyle name="常规 2" xfId="5"/>
    <cellStyle name="千位分隔 2" xfId="17"/>
    <cellStyle name="千位分隔 3" xfId="9"/>
    <cellStyle name="千位分隔 5" xfId="15"/>
    <cellStyle name="千位分隔 6" xfId="18"/>
    <cellStyle name="千位分隔[0] 2" xfId="11"/>
    <cellStyle name="千位分隔_塞北一期2010年预算7-23" xfId="6"/>
  </cellStyles>
  <dxfs count="0"/>
  <tableStyles count="0" defaultTableStyle="TableStyleMedium9" defaultPivotStyle="PivotStyleLight16"/>
  <colors>
    <mruColors>
      <color rgb="FFFFCC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123"/>
  <sheetViews>
    <sheetView showGridLines="0" tabSelected="1" workbookViewId="0">
      <pane xSplit="2" ySplit="6" topLeftCell="C7" activePane="bottomRight" state="frozen"/>
      <selection pane="topRight" activeCell="AY1" sqref="AY1"/>
      <selection pane="bottomLeft" activeCell="A4" sqref="A4"/>
      <selection pane="bottomRight" activeCell="C15" sqref="C15"/>
    </sheetView>
  </sheetViews>
  <sheetFormatPr defaultColWidth="8" defaultRowHeight="13.5"/>
  <cols>
    <col min="1" max="1" width="18.375" style="22" customWidth="1"/>
    <col min="2" max="2" width="21.5" style="22" bestFit="1" customWidth="1"/>
    <col min="3" max="3" width="5.875" style="22" bestFit="1" customWidth="1"/>
    <col min="4" max="5" width="10.25" style="22" bestFit="1" customWidth="1"/>
    <col min="6" max="6" width="9.375" style="22" bestFit="1" customWidth="1"/>
    <col min="7" max="7" width="9.5" style="22" bestFit="1" customWidth="1"/>
    <col min="8" max="14" width="9.375" style="22" bestFit="1" customWidth="1"/>
    <col min="15" max="17" width="10.25" style="22" bestFit="1" customWidth="1"/>
    <col min="18" max="19" width="10.25" style="22" customWidth="1"/>
    <col min="20" max="22" width="10.625" style="22" customWidth="1"/>
    <col min="23" max="23" width="8.5" style="22" bestFit="1" customWidth="1"/>
    <col min="24" max="34" width="8" style="22"/>
    <col min="35" max="37" width="10.5" style="22" customWidth="1"/>
    <col min="38" max="40" width="10.75" style="22" customWidth="1"/>
    <col min="41" max="41" width="8" style="22" customWidth="1"/>
    <col min="42" max="42" width="1.375" style="22" customWidth="1"/>
    <col min="43" max="43" width="8" style="22" customWidth="1"/>
    <col min="44" max="47" width="10.375" style="22" customWidth="1"/>
    <col min="48" max="48" width="0.75" style="22" customWidth="1"/>
    <col min="49" max="49" width="8" style="22" customWidth="1"/>
    <col min="50" max="50" width="0.875" style="22" customWidth="1"/>
    <col min="51" max="51" width="8" style="22" customWidth="1"/>
    <col min="52" max="52" width="0.875" style="22" customWidth="1"/>
    <col min="53" max="56" width="10.5" style="22" customWidth="1"/>
    <col min="57" max="57" width="8.5" style="22" customWidth="1"/>
    <col min="58" max="58" width="1.25" style="22" customWidth="1"/>
    <col min="59" max="59" width="8" style="22" customWidth="1"/>
    <col min="60" max="63" width="10.25" style="22" customWidth="1"/>
    <col min="64" max="64" width="1.125" style="22" customWidth="1"/>
    <col min="65" max="65" width="8" style="22" customWidth="1"/>
    <col min="66" max="66" width="1.125" style="22" customWidth="1"/>
    <col min="67" max="67" width="8" style="22" customWidth="1"/>
    <col min="68" max="68" width="1" style="22" customWidth="1"/>
    <col min="69" max="72" width="10.5" style="22" customWidth="1"/>
    <col min="73" max="73" width="8" style="22" customWidth="1"/>
    <col min="74" max="74" width="1" style="22" customWidth="1"/>
    <col min="75" max="75" width="8" style="22" customWidth="1"/>
    <col min="76" max="79" width="10.625" style="22" customWidth="1"/>
    <col min="80" max="80" width="1" style="22" customWidth="1"/>
    <col min="81" max="81" width="8" style="22" customWidth="1"/>
    <col min="82" max="82" width="1.125" style="22" customWidth="1"/>
    <col min="83" max="83" width="8" style="22" customWidth="1"/>
    <col min="84" max="84" width="1.125" style="22" customWidth="1"/>
    <col min="85" max="88" width="10.375" style="22" customWidth="1"/>
    <col min="89" max="89" width="8" style="22" customWidth="1"/>
    <col min="90" max="90" width="0.75" style="22" customWidth="1"/>
    <col min="91" max="91" width="8" style="22" customWidth="1"/>
    <col min="92" max="95" width="10.25" style="22" customWidth="1"/>
    <col min="96" max="96" width="0.75" style="22" customWidth="1"/>
    <col min="97" max="97" width="8" style="22" customWidth="1"/>
    <col min="98" max="98" width="1" style="22" customWidth="1"/>
    <col min="99" max="99" width="8" style="22" customWidth="1"/>
    <col min="100" max="100" width="0.875" style="22" customWidth="1"/>
    <col min="101" max="104" width="10.25" style="22" customWidth="1"/>
    <col min="105" max="105" width="8" style="22" customWidth="1"/>
    <col min="106" max="106" width="0.875" style="22" customWidth="1"/>
    <col min="107" max="107" width="8" style="22" customWidth="1"/>
    <col min="108" max="111" width="10.125" style="22" customWidth="1"/>
    <col min="112" max="112" width="1.125" style="22" customWidth="1"/>
    <col min="113" max="113" width="8" style="22" customWidth="1"/>
    <col min="114" max="114" width="1.125" style="22" customWidth="1"/>
    <col min="115" max="115" width="8" style="22" customWidth="1"/>
    <col min="116" max="116" width="1" style="22" customWidth="1"/>
    <col min="117" max="120" width="10.125" style="22" customWidth="1"/>
    <col min="121" max="121" width="8" style="22" customWidth="1"/>
    <col min="122" max="122" width="1.5" style="22" customWidth="1"/>
    <col min="123" max="123" width="8" style="22"/>
    <col min="124" max="127" width="10.375" style="22" customWidth="1"/>
    <col min="128" max="128" width="1.25" style="22" customWidth="1"/>
    <col min="129" max="129" width="8" style="22"/>
    <col min="130" max="130" width="0.875" style="22" customWidth="1"/>
    <col min="131" max="131" width="8" style="22"/>
    <col min="132" max="132" width="1" style="22" customWidth="1"/>
    <col min="133" max="136" width="10.5" style="22" customWidth="1"/>
    <col min="137" max="137" width="8" style="22"/>
    <col min="138" max="138" width="1" style="22" customWidth="1"/>
    <col min="139" max="139" width="8" style="22"/>
    <col min="140" max="143" width="10.5" style="22" customWidth="1"/>
    <col min="144" max="144" width="0.875" style="22" customWidth="1"/>
    <col min="145" max="145" width="8" style="22"/>
    <col min="146" max="146" width="1" style="22" customWidth="1"/>
    <col min="147" max="147" width="8" style="22"/>
    <col min="148" max="148" width="0.875" style="22" customWidth="1"/>
    <col min="149" max="152" width="10.375" style="22" customWidth="1"/>
    <col min="153" max="153" width="8" style="22"/>
    <col min="154" max="154" width="0.875" style="22" customWidth="1"/>
    <col min="155" max="155" width="8" style="22"/>
    <col min="156" max="159" width="10.625" style="22" customWidth="1"/>
    <col min="160" max="160" width="1.125" style="22" customWidth="1"/>
    <col min="161" max="161" width="8" style="22"/>
    <col min="162" max="162" width="0.875" style="22" customWidth="1"/>
    <col min="163" max="163" width="8" style="22"/>
    <col min="164" max="164" width="1" style="22" customWidth="1"/>
    <col min="165" max="168" width="10.5" style="22" customWidth="1"/>
    <col min="169" max="169" width="8" style="22"/>
    <col min="170" max="170" width="0.875" style="22" customWidth="1"/>
    <col min="171" max="171" width="8" style="22"/>
    <col min="172" max="175" width="10.625" style="22" customWidth="1"/>
    <col min="176" max="176" width="0.75" style="22" customWidth="1"/>
    <col min="177" max="177" width="8" style="22"/>
    <col min="178" max="178" width="0.875" style="22" customWidth="1"/>
    <col min="179" max="179" width="8" style="22"/>
    <col min="180" max="180" width="0.75" style="22" customWidth="1"/>
    <col min="181" max="184" width="10.75" style="22" customWidth="1"/>
    <col min="185" max="185" width="8" style="22" customWidth="1"/>
    <col min="186" max="186" width="0.875" style="22" customWidth="1"/>
    <col min="187" max="187" width="8" style="22"/>
    <col min="188" max="191" width="11.125" style="22" customWidth="1"/>
    <col min="192" max="192" width="0.875" style="22" customWidth="1"/>
    <col min="193" max="193" width="8" style="22"/>
    <col min="194" max="194" width="0.75" style="22" customWidth="1"/>
    <col min="195" max="195" width="8" style="22"/>
    <col min="196" max="196" width="0.625" style="22" customWidth="1"/>
    <col min="197" max="200" width="10" style="22" customWidth="1"/>
    <col min="201" max="201" width="8" style="22"/>
    <col min="202" max="202" width="0.625" style="22" customWidth="1"/>
    <col min="203" max="203" width="8" style="22"/>
    <col min="204" max="207" width="10.25" style="22" customWidth="1"/>
    <col min="208" max="208" width="1.125" style="22" customWidth="1"/>
    <col min="209" max="209" width="8" style="22"/>
    <col min="210" max="210" width="0.875" style="22" customWidth="1"/>
    <col min="211" max="211" width="8" style="22"/>
    <col min="212" max="212" width="0.625" style="22" customWidth="1"/>
    <col min="213" max="216" width="10.625" style="22" customWidth="1"/>
    <col min="217" max="217" width="8.5" style="22" bestFit="1" customWidth="1"/>
    <col min="218" max="230" width="8" style="22"/>
    <col min="231" max="231" width="15.625" style="22" customWidth="1"/>
    <col min="232" max="232" width="8" style="22"/>
    <col min="233" max="258" width="0" style="22" hidden="1" customWidth="1"/>
    <col min="259" max="259" width="9.625" style="22" customWidth="1"/>
    <col min="260" max="274" width="0" style="22" hidden="1" customWidth="1"/>
    <col min="275" max="275" width="8" style="22" customWidth="1"/>
    <col min="276" max="280" width="0" style="22" hidden="1" customWidth="1"/>
    <col min="281" max="281" width="9" style="22" customWidth="1"/>
    <col min="282" max="282" width="0.625" style="22" customWidth="1"/>
    <col min="283" max="283" width="8" style="22" customWidth="1"/>
    <col min="284" max="287" width="10.5" style="22" customWidth="1"/>
    <col min="288" max="288" width="1" style="22" customWidth="1"/>
    <col min="289" max="289" width="8" style="22" customWidth="1"/>
    <col min="290" max="290" width="1.5" style="22" customWidth="1"/>
    <col min="291" max="291" width="8" style="22" customWidth="1"/>
    <col min="292" max="292" width="0.875" style="22" customWidth="1"/>
    <col min="293" max="296" width="10.75" style="22" customWidth="1"/>
    <col min="297" max="297" width="8" style="22" customWidth="1"/>
    <col min="298" max="298" width="1.375" style="22" customWidth="1"/>
    <col min="299" max="299" width="8" style="22" customWidth="1"/>
    <col min="300" max="303" width="10.375" style="22" customWidth="1"/>
    <col min="304" max="304" width="0.75" style="22" customWidth="1"/>
    <col min="305" max="305" width="8" style="22" customWidth="1"/>
    <col min="306" max="306" width="0.875" style="22" customWidth="1"/>
    <col min="307" max="307" width="8" style="22" customWidth="1"/>
    <col min="308" max="308" width="0.875" style="22" customWidth="1"/>
    <col min="309" max="312" width="10.5" style="22" customWidth="1"/>
    <col min="313" max="313" width="8.5" style="22" customWidth="1"/>
    <col min="314" max="314" width="1.25" style="22" customWidth="1"/>
    <col min="315" max="315" width="8" style="22" customWidth="1"/>
    <col min="316" max="319" width="10.25" style="22" customWidth="1"/>
    <col min="320" max="320" width="1.125" style="22" customWidth="1"/>
    <col min="321" max="321" width="8" style="22" customWidth="1"/>
    <col min="322" max="322" width="1.125" style="22" customWidth="1"/>
    <col min="323" max="323" width="8" style="22" customWidth="1"/>
    <col min="324" max="324" width="1" style="22" customWidth="1"/>
    <col min="325" max="328" width="10.5" style="22" customWidth="1"/>
    <col min="329" max="329" width="8" style="22" customWidth="1"/>
    <col min="330" max="330" width="1" style="22" customWidth="1"/>
    <col min="331" max="331" width="8" style="22" customWidth="1"/>
    <col min="332" max="335" width="10.625" style="22" customWidth="1"/>
    <col min="336" max="336" width="1" style="22" customWidth="1"/>
    <col min="337" max="337" width="8" style="22" customWidth="1"/>
    <col min="338" max="338" width="1.125" style="22" customWidth="1"/>
    <col min="339" max="339" width="8" style="22" customWidth="1"/>
    <col min="340" max="340" width="1.125" style="22" customWidth="1"/>
    <col min="341" max="344" width="10.375" style="22" customWidth="1"/>
    <col min="345" max="345" width="8" style="22" customWidth="1"/>
    <col min="346" max="346" width="0.75" style="22" customWidth="1"/>
    <col min="347" max="347" width="8" style="22" customWidth="1"/>
    <col min="348" max="351" width="10.25" style="22" customWidth="1"/>
    <col min="352" max="352" width="0.75" style="22" customWidth="1"/>
    <col min="353" max="353" width="8" style="22" customWidth="1"/>
    <col min="354" max="354" width="1" style="22" customWidth="1"/>
    <col min="355" max="355" width="8" style="22" customWidth="1"/>
    <col min="356" max="356" width="0.875" style="22" customWidth="1"/>
    <col min="357" max="360" width="10.25" style="22" customWidth="1"/>
    <col min="361" max="361" width="8" style="22" customWidth="1"/>
    <col min="362" max="362" width="0.875" style="22" customWidth="1"/>
    <col min="363" max="363" width="8" style="22" customWidth="1"/>
    <col min="364" max="367" width="10.125" style="22" customWidth="1"/>
    <col min="368" max="368" width="1.125" style="22" customWidth="1"/>
    <col min="369" max="369" width="8" style="22" customWidth="1"/>
    <col min="370" max="370" width="1.125" style="22" customWidth="1"/>
    <col min="371" max="371" width="8" style="22" customWidth="1"/>
    <col min="372" max="372" width="1" style="22" customWidth="1"/>
    <col min="373" max="376" width="10.125" style="22" customWidth="1"/>
    <col min="377" max="377" width="8" style="22" customWidth="1"/>
    <col min="378" max="378" width="1.5" style="22" customWidth="1"/>
    <col min="379" max="379" width="8" style="22"/>
    <col min="380" max="383" width="10.375" style="22" customWidth="1"/>
    <col min="384" max="384" width="1.25" style="22" customWidth="1"/>
    <col min="385" max="385" width="8" style="22"/>
    <col min="386" max="386" width="0.875" style="22" customWidth="1"/>
    <col min="387" max="387" width="8" style="22"/>
    <col min="388" max="388" width="1" style="22" customWidth="1"/>
    <col min="389" max="392" width="10.5" style="22" customWidth="1"/>
    <col min="393" max="393" width="8" style="22"/>
    <col min="394" max="394" width="1" style="22" customWidth="1"/>
    <col min="395" max="395" width="8" style="22"/>
    <col min="396" max="399" width="10.5" style="22" customWidth="1"/>
    <col min="400" max="400" width="0.875" style="22" customWidth="1"/>
    <col min="401" max="401" width="8" style="22"/>
    <col min="402" max="402" width="1" style="22" customWidth="1"/>
    <col min="403" max="403" width="8" style="22"/>
    <col min="404" max="404" width="0.875" style="22" customWidth="1"/>
    <col min="405" max="408" width="10.375" style="22" customWidth="1"/>
    <col min="409" max="409" width="8" style="22"/>
    <col min="410" max="410" width="0.875" style="22" customWidth="1"/>
    <col min="411" max="411" width="8" style="22"/>
    <col min="412" max="415" width="10.625" style="22" customWidth="1"/>
    <col min="416" max="416" width="1.125" style="22" customWidth="1"/>
    <col min="417" max="417" width="8" style="22"/>
    <col min="418" max="418" width="0.875" style="22" customWidth="1"/>
    <col min="419" max="419" width="8" style="22"/>
    <col min="420" max="420" width="1" style="22" customWidth="1"/>
    <col min="421" max="424" width="10.5" style="22" customWidth="1"/>
    <col min="425" max="425" width="8" style="22"/>
    <col min="426" max="426" width="0.875" style="22" customWidth="1"/>
    <col min="427" max="427" width="8" style="22"/>
    <col min="428" max="431" width="10.625" style="22" customWidth="1"/>
    <col min="432" max="432" width="0.75" style="22" customWidth="1"/>
    <col min="433" max="433" width="8" style="22"/>
    <col min="434" max="434" width="0.875" style="22" customWidth="1"/>
    <col min="435" max="435" width="8" style="22"/>
    <col min="436" max="436" width="0.75" style="22" customWidth="1"/>
    <col min="437" max="440" width="10.75" style="22" customWidth="1"/>
    <col min="441" max="441" width="8" style="22" customWidth="1"/>
    <col min="442" max="442" width="0.875" style="22" customWidth="1"/>
    <col min="443" max="443" width="8" style="22"/>
    <col min="444" max="447" width="11.125" style="22" customWidth="1"/>
    <col min="448" max="448" width="0.875" style="22" customWidth="1"/>
    <col min="449" max="449" width="8" style="22"/>
    <col min="450" max="450" width="0.75" style="22" customWidth="1"/>
    <col min="451" max="451" width="8" style="22"/>
    <col min="452" max="452" width="0.625" style="22" customWidth="1"/>
    <col min="453" max="456" width="10" style="22" customWidth="1"/>
    <col min="457" max="457" width="8" style="22"/>
    <col min="458" max="458" width="0.625" style="22" customWidth="1"/>
    <col min="459" max="459" width="8" style="22"/>
    <col min="460" max="463" width="10.25" style="22" customWidth="1"/>
    <col min="464" max="464" width="1.125" style="22" customWidth="1"/>
    <col min="465" max="465" width="8" style="22"/>
    <col min="466" max="466" width="0.875" style="22" customWidth="1"/>
    <col min="467" max="467" width="8" style="22"/>
    <col min="468" max="468" width="0.625" style="22" customWidth="1"/>
    <col min="469" max="472" width="10.625" style="22" customWidth="1"/>
    <col min="473" max="473" width="8.5" style="22" bestFit="1" customWidth="1"/>
    <col min="474" max="486" width="8" style="22"/>
    <col min="487" max="487" width="15.625" style="22" customWidth="1"/>
    <col min="488" max="488" width="8" style="22"/>
    <col min="489" max="514" width="0" style="22" hidden="1" customWidth="1"/>
    <col min="515" max="515" width="9.625" style="22" customWidth="1"/>
    <col min="516" max="530" width="0" style="22" hidden="1" customWidth="1"/>
    <col min="531" max="531" width="8" style="22" customWidth="1"/>
    <col min="532" max="536" width="0" style="22" hidden="1" customWidth="1"/>
    <col min="537" max="537" width="9" style="22" customWidth="1"/>
    <col min="538" max="538" width="0.625" style="22" customWidth="1"/>
    <col min="539" max="539" width="8" style="22" customWidth="1"/>
    <col min="540" max="543" width="10.5" style="22" customWidth="1"/>
    <col min="544" max="544" width="1" style="22" customWidth="1"/>
    <col min="545" max="545" width="8" style="22" customWidth="1"/>
    <col min="546" max="546" width="1.5" style="22" customWidth="1"/>
    <col min="547" max="547" width="8" style="22" customWidth="1"/>
    <col min="548" max="548" width="0.875" style="22" customWidth="1"/>
    <col min="549" max="552" width="10.75" style="22" customWidth="1"/>
    <col min="553" max="553" width="8" style="22" customWidth="1"/>
    <col min="554" max="554" width="1.375" style="22" customWidth="1"/>
    <col min="555" max="555" width="8" style="22" customWidth="1"/>
    <col min="556" max="559" width="10.375" style="22" customWidth="1"/>
    <col min="560" max="560" width="0.75" style="22" customWidth="1"/>
    <col min="561" max="561" width="8" style="22" customWidth="1"/>
    <col min="562" max="562" width="0.875" style="22" customWidth="1"/>
    <col min="563" max="563" width="8" style="22" customWidth="1"/>
    <col min="564" max="564" width="0.875" style="22" customWidth="1"/>
    <col min="565" max="568" width="10.5" style="22" customWidth="1"/>
    <col min="569" max="569" width="8.5" style="22" customWidth="1"/>
    <col min="570" max="570" width="1.25" style="22" customWidth="1"/>
    <col min="571" max="571" width="8" style="22" customWidth="1"/>
    <col min="572" max="575" width="10.25" style="22" customWidth="1"/>
    <col min="576" max="576" width="1.125" style="22" customWidth="1"/>
    <col min="577" max="577" width="8" style="22" customWidth="1"/>
    <col min="578" max="578" width="1.125" style="22" customWidth="1"/>
    <col min="579" max="579" width="8" style="22" customWidth="1"/>
    <col min="580" max="580" width="1" style="22" customWidth="1"/>
    <col min="581" max="584" width="10.5" style="22" customWidth="1"/>
    <col min="585" max="585" width="8" style="22" customWidth="1"/>
    <col min="586" max="586" width="1" style="22" customWidth="1"/>
    <col min="587" max="587" width="8" style="22" customWidth="1"/>
    <col min="588" max="591" width="10.625" style="22" customWidth="1"/>
    <col min="592" max="592" width="1" style="22" customWidth="1"/>
    <col min="593" max="593" width="8" style="22" customWidth="1"/>
    <col min="594" max="594" width="1.125" style="22" customWidth="1"/>
    <col min="595" max="595" width="8" style="22" customWidth="1"/>
    <col min="596" max="596" width="1.125" style="22" customWidth="1"/>
    <col min="597" max="600" width="10.375" style="22" customWidth="1"/>
    <col min="601" max="601" width="8" style="22" customWidth="1"/>
    <col min="602" max="602" width="0.75" style="22" customWidth="1"/>
    <col min="603" max="603" width="8" style="22" customWidth="1"/>
    <col min="604" max="607" width="10.25" style="22" customWidth="1"/>
    <col min="608" max="608" width="0.75" style="22" customWidth="1"/>
    <col min="609" max="609" width="8" style="22" customWidth="1"/>
    <col min="610" max="610" width="1" style="22" customWidth="1"/>
    <col min="611" max="611" width="8" style="22" customWidth="1"/>
    <col min="612" max="612" width="0.875" style="22" customWidth="1"/>
    <col min="613" max="616" width="10.25" style="22" customWidth="1"/>
    <col min="617" max="617" width="8" style="22" customWidth="1"/>
    <col min="618" max="618" width="0.875" style="22" customWidth="1"/>
    <col min="619" max="619" width="8" style="22" customWidth="1"/>
    <col min="620" max="623" width="10.125" style="22" customWidth="1"/>
    <col min="624" max="624" width="1.125" style="22" customWidth="1"/>
    <col min="625" max="625" width="8" style="22" customWidth="1"/>
    <col min="626" max="626" width="1.125" style="22" customWidth="1"/>
    <col min="627" max="627" width="8" style="22" customWidth="1"/>
    <col min="628" max="628" width="1" style="22" customWidth="1"/>
    <col min="629" max="632" width="10.125" style="22" customWidth="1"/>
    <col min="633" max="633" width="8" style="22" customWidth="1"/>
    <col min="634" max="634" width="1.5" style="22" customWidth="1"/>
    <col min="635" max="635" width="8" style="22"/>
    <col min="636" max="639" width="10.375" style="22" customWidth="1"/>
    <col min="640" max="640" width="1.25" style="22" customWidth="1"/>
    <col min="641" max="641" width="8" style="22"/>
    <col min="642" max="642" width="0.875" style="22" customWidth="1"/>
    <col min="643" max="643" width="8" style="22"/>
    <col min="644" max="644" width="1" style="22" customWidth="1"/>
    <col min="645" max="648" width="10.5" style="22" customWidth="1"/>
    <col min="649" max="649" width="8" style="22"/>
    <col min="650" max="650" width="1" style="22" customWidth="1"/>
    <col min="651" max="651" width="8" style="22"/>
    <col min="652" max="655" width="10.5" style="22" customWidth="1"/>
    <col min="656" max="656" width="0.875" style="22" customWidth="1"/>
    <col min="657" max="657" width="8" style="22"/>
    <col min="658" max="658" width="1" style="22" customWidth="1"/>
    <col min="659" max="659" width="8" style="22"/>
    <col min="660" max="660" width="0.875" style="22" customWidth="1"/>
    <col min="661" max="664" width="10.375" style="22" customWidth="1"/>
    <col min="665" max="665" width="8" style="22"/>
    <col min="666" max="666" width="0.875" style="22" customWidth="1"/>
    <col min="667" max="667" width="8" style="22"/>
    <col min="668" max="671" width="10.625" style="22" customWidth="1"/>
    <col min="672" max="672" width="1.125" style="22" customWidth="1"/>
    <col min="673" max="673" width="8" style="22"/>
    <col min="674" max="674" width="0.875" style="22" customWidth="1"/>
    <col min="675" max="675" width="8" style="22"/>
    <col min="676" max="676" width="1" style="22" customWidth="1"/>
    <col min="677" max="680" width="10.5" style="22" customWidth="1"/>
    <col min="681" max="681" width="8" style="22"/>
    <col min="682" max="682" width="0.875" style="22" customWidth="1"/>
    <col min="683" max="683" width="8" style="22"/>
    <col min="684" max="687" width="10.625" style="22" customWidth="1"/>
    <col min="688" max="688" width="0.75" style="22" customWidth="1"/>
    <col min="689" max="689" width="8" style="22"/>
    <col min="690" max="690" width="0.875" style="22" customWidth="1"/>
    <col min="691" max="691" width="8" style="22"/>
    <col min="692" max="692" width="0.75" style="22" customWidth="1"/>
    <col min="693" max="696" width="10.75" style="22" customWidth="1"/>
    <col min="697" max="697" width="8" style="22" customWidth="1"/>
    <col min="698" max="698" width="0.875" style="22" customWidth="1"/>
    <col min="699" max="699" width="8" style="22"/>
    <col min="700" max="703" width="11.125" style="22" customWidth="1"/>
    <col min="704" max="704" width="0.875" style="22" customWidth="1"/>
    <col min="705" max="705" width="8" style="22"/>
    <col min="706" max="706" width="0.75" style="22" customWidth="1"/>
    <col min="707" max="707" width="8" style="22"/>
    <col min="708" max="708" width="0.625" style="22" customWidth="1"/>
    <col min="709" max="712" width="10" style="22" customWidth="1"/>
    <col min="713" max="713" width="8" style="22"/>
    <col min="714" max="714" width="0.625" style="22" customWidth="1"/>
    <col min="715" max="715" width="8" style="22"/>
    <col min="716" max="719" width="10.25" style="22" customWidth="1"/>
    <col min="720" max="720" width="1.125" style="22" customWidth="1"/>
    <col min="721" max="721" width="8" style="22"/>
    <col min="722" max="722" width="0.875" style="22" customWidth="1"/>
    <col min="723" max="723" width="8" style="22"/>
    <col min="724" max="724" width="0.625" style="22" customWidth="1"/>
    <col min="725" max="728" width="10.625" style="22" customWidth="1"/>
    <col min="729" max="729" width="8.5" style="22" bestFit="1" customWidth="1"/>
    <col min="730" max="742" width="8" style="22"/>
    <col min="743" max="743" width="15.625" style="22" customWidth="1"/>
    <col min="744" max="744" width="8" style="22"/>
    <col min="745" max="770" width="0" style="22" hidden="1" customWidth="1"/>
    <col min="771" max="771" width="9.625" style="22" customWidth="1"/>
    <col min="772" max="786" width="0" style="22" hidden="1" customWidth="1"/>
    <col min="787" max="787" width="8" style="22" customWidth="1"/>
    <col min="788" max="792" width="0" style="22" hidden="1" customWidth="1"/>
    <col min="793" max="793" width="9" style="22" customWidth="1"/>
    <col min="794" max="794" width="0.625" style="22" customWidth="1"/>
    <col min="795" max="795" width="8" style="22" customWidth="1"/>
    <col min="796" max="799" width="10.5" style="22" customWidth="1"/>
    <col min="800" max="800" width="1" style="22" customWidth="1"/>
    <col min="801" max="801" width="8" style="22" customWidth="1"/>
    <col min="802" max="802" width="1.5" style="22" customWidth="1"/>
    <col min="803" max="803" width="8" style="22" customWidth="1"/>
    <col min="804" max="804" width="0.875" style="22" customWidth="1"/>
    <col min="805" max="808" width="10.75" style="22" customWidth="1"/>
    <col min="809" max="809" width="8" style="22" customWidth="1"/>
    <col min="810" max="810" width="1.375" style="22" customWidth="1"/>
    <col min="811" max="811" width="8" style="22" customWidth="1"/>
    <col min="812" max="815" width="10.375" style="22" customWidth="1"/>
    <col min="816" max="816" width="0.75" style="22" customWidth="1"/>
    <col min="817" max="817" width="8" style="22" customWidth="1"/>
    <col min="818" max="818" width="0.875" style="22" customWidth="1"/>
    <col min="819" max="819" width="8" style="22" customWidth="1"/>
    <col min="820" max="820" width="0.875" style="22" customWidth="1"/>
    <col min="821" max="824" width="10.5" style="22" customWidth="1"/>
    <col min="825" max="825" width="8.5" style="22" customWidth="1"/>
    <col min="826" max="826" width="1.25" style="22" customWidth="1"/>
    <col min="827" max="827" width="8" style="22" customWidth="1"/>
    <col min="828" max="831" width="10.25" style="22" customWidth="1"/>
    <col min="832" max="832" width="1.125" style="22" customWidth="1"/>
    <col min="833" max="833" width="8" style="22" customWidth="1"/>
    <col min="834" max="834" width="1.125" style="22" customWidth="1"/>
    <col min="835" max="835" width="8" style="22" customWidth="1"/>
    <col min="836" max="836" width="1" style="22" customWidth="1"/>
    <col min="837" max="840" width="10.5" style="22" customWidth="1"/>
    <col min="841" max="841" width="8" style="22" customWidth="1"/>
    <col min="842" max="842" width="1" style="22" customWidth="1"/>
    <col min="843" max="843" width="8" style="22" customWidth="1"/>
    <col min="844" max="847" width="10.625" style="22" customWidth="1"/>
    <col min="848" max="848" width="1" style="22" customWidth="1"/>
    <col min="849" max="849" width="8" style="22" customWidth="1"/>
    <col min="850" max="850" width="1.125" style="22" customWidth="1"/>
    <col min="851" max="851" width="8" style="22" customWidth="1"/>
    <col min="852" max="852" width="1.125" style="22" customWidth="1"/>
    <col min="853" max="856" width="10.375" style="22" customWidth="1"/>
    <col min="857" max="857" width="8" style="22" customWidth="1"/>
    <col min="858" max="858" width="0.75" style="22" customWidth="1"/>
    <col min="859" max="859" width="8" style="22" customWidth="1"/>
    <col min="860" max="863" width="10.25" style="22" customWidth="1"/>
    <col min="864" max="864" width="0.75" style="22" customWidth="1"/>
    <col min="865" max="865" width="8" style="22" customWidth="1"/>
    <col min="866" max="866" width="1" style="22" customWidth="1"/>
    <col min="867" max="867" width="8" style="22" customWidth="1"/>
    <col min="868" max="868" width="0.875" style="22" customWidth="1"/>
    <col min="869" max="872" width="10.25" style="22" customWidth="1"/>
    <col min="873" max="873" width="8" style="22" customWidth="1"/>
    <col min="874" max="874" width="0.875" style="22" customWidth="1"/>
    <col min="875" max="875" width="8" style="22" customWidth="1"/>
    <col min="876" max="879" width="10.125" style="22" customWidth="1"/>
    <col min="880" max="880" width="1.125" style="22" customWidth="1"/>
    <col min="881" max="881" width="8" style="22" customWidth="1"/>
    <col min="882" max="882" width="1.125" style="22" customWidth="1"/>
    <col min="883" max="883" width="8" style="22" customWidth="1"/>
    <col min="884" max="884" width="1" style="22" customWidth="1"/>
    <col min="885" max="888" width="10.125" style="22" customWidth="1"/>
    <col min="889" max="889" width="8" style="22" customWidth="1"/>
    <col min="890" max="890" width="1.5" style="22" customWidth="1"/>
    <col min="891" max="891" width="8" style="22"/>
    <col min="892" max="895" width="10.375" style="22" customWidth="1"/>
    <col min="896" max="896" width="1.25" style="22" customWidth="1"/>
    <col min="897" max="897" width="8" style="22"/>
    <col min="898" max="898" width="0.875" style="22" customWidth="1"/>
    <col min="899" max="899" width="8" style="22"/>
    <col min="900" max="900" width="1" style="22" customWidth="1"/>
    <col min="901" max="904" width="10.5" style="22" customWidth="1"/>
    <col min="905" max="905" width="8" style="22"/>
    <col min="906" max="906" width="1" style="22" customWidth="1"/>
    <col min="907" max="907" width="8" style="22"/>
    <col min="908" max="911" width="10.5" style="22" customWidth="1"/>
    <col min="912" max="912" width="0.875" style="22" customWidth="1"/>
    <col min="913" max="913" width="8" style="22"/>
    <col min="914" max="914" width="1" style="22" customWidth="1"/>
    <col min="915" max="915" width="8" style="22"/>
    <col min="916" max="916" width="0.875" style="22" customWidth="1"/>
    <col min="917" max="920" width="10.375" style="22" customWidth="1"/>
    <col min="921" max="921" width="8" style="22"/>
    <col min="922" max="922" width="0.875" style="22" customWidth="1"/>
    <col min="923" max="923" width="8" style="22"/>
    <col min="924" max="927" width="10.625" style="22" customWidth="1"/>
    <col min="928" max="928" width="1.125" style="22" customWidth="1"/>
    <col min="929" max="929" width="8" style="22"/>
    <col min="930" max="930" width="0.875" style="22" customWidth="1"/>
    <col min="931" max="931" width="8" style="22"/>
    <col min="932" max="932" width="1" style="22" customWidth="1"/>
    <col min="933" max="936" width="10.5" style="22" customWidth="1"/>
    <col min="937" max="937" width="8" style="22"/>
    <col min="938" max="938" width="0.875" style="22" customWidth="1"/>
    <col min="939" max="939" width="8" style="22"/>
    <col min="940" max="943" width="10.625" style="22" customWidth="1"/>
    <col min="944" max="944" width="0.75" style="22" customWidth="1"/>
    <col min="945" max="945" width="8" style="22"/>
    <col min="946" max="946" width="0.875" style="22" customWidth="1"/>
    <col min="947" max="947" width="8" style="22"/>
    <col min="948" max="948" width="0.75" style="22" customWidth="1"/>
    <col min="949" max="952" width="10.75" style="22" customWidth="1"/>
    <col min="953" max="953" width="8" style="22" customWidth="1"/>
    <col min="954" max="954" width="0.875" style="22" customWidth="1"/>
    <col min="955" max="955" width="8" style="22"/>
    <col min="956" max="959" width="11.125" style="22" customWidth="1"/>
    <col min="960" max="960" width="0.875" style="22" customWidth="1"/>
    <col min="961" max="961" width="8" style="22"/>
    <col min="962" max="962" width="0.75" style="22" customWidth="1"/>
    <col min="963" max="963" width="8" style="22"/>
    <col min="964" max="964" width="0.625" style="22" customWidth="1"/>
    <col min="965" max="968" width="10" style="22" customWidth="1"/>
    <col min="969" max="969" width="8" style="22"/>
    <col min="970" max="970" width="0.625" style="22" customWidth="1"/>
    <col min="971" max="971" width="8" style="22"/>
    <col min="972" max="975" width="10.25" style="22" customWidth="1"/>
    <col min="976" max="976" width="1.125" style="22" customWidth="1"/>
    <col min="977" max="977" width="8" style="22"/>
    <col min="978" max="978" width="0.875" style="22" customWidth="1"/>
    <col min="979" max="979" width="8" style="22"/>
    <col min="980" max="980" width="0.625" style="22" customWidth="1"/>
    <col min="981" max="984" width="10.625" style="22" customWidth="1"/>
    <col min="985" max="985" width="8.5" style="22" bestFit="1" customWidth="1"/>
    <col min="986" max="998" width="8" style="22"/>
    <col min="999" max="999" width="15.625" style="22" customWidth="1"/>
    <col min="1000" max="1000" width="8" style="22"/>
    <col min="1001" max="1026" width="0" style="22" hidden="1" customWidth="1"/>
    <col min="1027" max="1027" width="9.625" style="22" customWidth="1"/>
    <col min="1028" max="1042" width="0" style="22" hidden="1" customWidth="1"/>
    <col min="1043" max="1043" width="8" style="22" customWidth="1"/>
    <col min="1044" max="1048" width="0" style="22" hidden="1" customWidth="1"/>
    <col min="1049" max="1049" width="9" style="22" customWidth="1"/>
    <col min="1050" max="1050" width="0.625" style="22" customWidth="1"/>
    <col min="1051" max="1051" width="8" style="22" customWidth="1"/>
    <col min="1052" max="1055" width="10.5" style="22" customWidth="1"/>
    <col min="1056" max="1056" width="1" style="22" customWidth="1"/>
    <col min="1057" max="1057" width="8" style="22" customWidth="1"/>
    <col min="1058" max="1058" width="1.5" style="22" customWidth="1"/>
    <col min="1059" max="1059" width="8" style="22" customWidth="1"/>
    <col min="1060" max="1060" width="0.875" style="22" customWidth="1"/>
    <col min="1061" max="1064" width="10.75" style="22" customWidth="1"/>
    <col min="1065" max="1065" width="8" style="22" customWidth="1"/>
    <col min="1066" max="1066" width="1.375" style="22" customWidth="1"/>
    <col min="1067" max="1067" width="8" style="22" customWidth="1"/>
    <col min="1068" max="1071" width="10.375" style="22" customWidth="1"/>
    <col min="1072" max="1072" width="0.75" style="22" customWidth="1"/>
    <col min="1073" max="1073" width="8" style="22" customWidth="1"/>
    <col min="1074" max="1074" width="0.875" style="22" customWidth="1"/>
    <col min="1075" max="1075" width="8" style="22" customWidth="1"/>
    <col min="1076" max="1076" width="0.875" style="22" customWidth="1"/>
    <col min="1077" max="1080" width="10.5" style="22" customWidth="1"/>
    <col min="1081" max="1081" width="8.5" style="22" customWidth="1"/>
    <col min="1082" max="1082" width="1.25" style="22" customWidth="1"/>
    <col min="1083" max="1083" width="8" style="22" customWidth="1"/>
    <col min="1084" max="1087" width="10.25" style="22" customWidth="1"/>
    <col min="1088" max="1088" width="1.125" style="22" customWidth="1"/>
    <col min="1089" max="1089" width="8" style="22" customWidth="1"/>
    <col min="1090" max="1090" width="1.125" style="22" customWidth="1"/>
    <col min="1091" max="1091" width="8" style="22" customWidth="1"/>
    <col min="1092" max="1092" width="1" style="22" customWidth="1"/>
    <col min="1093" max="1096" width="10.5" style="22" customWidth="1"/>
    <col min="1097" max="1097" width="8" style="22" customWidth="1"/>
    <col min="1098" max="1098" width="1" style="22" customWidth="1"/>
    <col min="1099" max="1099" width="8" style="22" customWidth="1"/>
    <col min="1100" max="1103" width="10.625" style="22" customWidth="1"/>
    <col min="1104" max="1104" width="1" style="22" customWidth="1"/>
    <col min="1105" max="1105" width="8" style="22" customWidth="1"/>
    <col min="1106" max="1106" width="1.125" style="22" customWidth="1"/>
    <col min="1107" max="1107" width="8" style="22" customWidth="1"/>
    <col min="1108" max="1108" width="1.125" style="22" customWidth="1"/>
    <col min="1109" max="1112" width="10.375" style="22" customWidth="1"/>
    <col min="1113" max="1113" width="8" style="22" customWidth="1"/>
    <col min="1114" max="1114" width="0.75" style="22" customWidth="1"/>
    <col min="1115" max="1115" width="8" style="22" customWidth="1"/>
    <col min="1116" max="1119" width="10.25" style="22" customWidth="1"/>
    <col min="1120" max="1120" width="0.75" style="22" customWidth="1"/>
    <col min="1121" max="1121" width="8" style="22" customWidth="1"/>
    <col min="1122" max="1122" width="1" style="22" customWidth="1"/>
    <col min="1123" max="1123" width="8" style="22" customWidth="1"/>
    <col min="1124" max="1124" width="0.875" style="22" customWidth="1"/>
    <col min="1125" max="1128" width="10.25" style="22" customWidth="1"/>
    <col min="1129" max="1129" width="8" style="22" customWidth="1"/>
    <col min="1130" max="1130" width="0.875" style="22" customWidth="1"/>
    <col min="1131" max="1131" width="8" style="22" customWidth="1"/>
    <col min="1132" max="1135" width="10.125" style="22" customWidth="1"/>
    <col min="1136" max="1136" width="1.125" style="22" customWidth="1"/>
    <col min="1137" max="1137" width="8" style="22" customWidth="1"/>
    <col min="1138" max="1138" width="1.125" style="22" customWidth="1"/>
    <col min="1139" max="1139" width="8" style="22" customWidth="1"/>
    <col min="1140" max="1140" width="1" style="22" customWidth="1"/>
    <col min="1141" max="1144" width="10.125" style="22" customWidth="1"/>
    <col min="1145" max="1145" width="8" style="22" customWidth="1"/>
    <col min="1146" max="1146" width="1.5" style="22" customWidth="1"/>
    <col min="1147" max="1147" width="8" style="22"/>
    <col min="1148" max="1151" width="10.375" style="22" customWidth="1"/>
    <col min="1152" max="1152" width="1.25" style="22" customWidth="1"/>
    <col min="1153" max="1153" width="8" style="22"/>
    <col min="1154" max="1154" width="0.875" style="22" customWidth="1"/>
    <col min="1155" max="1155" width="8" style="22"/>
    <col min="1156" max="1156" width="1" style="22" customWidth="1"/>
    <col min="1157" max="1160" width="10.5" style="22" customWidth="1"/>
    <col min="1161" max="1161" width="8" style="22"/>
    <col min="1162" max="1162" width="1" style="22" customWidth="1"/>
    <col min="1163" max="1163" width="8" style="22"/>
    <col min="1164" max="1167" width="10.5" style="22" customWidth="1"/>
    <col min="1168" max="1168" width="0.875" style="22" customWidth="1"/>
    <col min="1169" max="1169" width="8" style="22"/>
    <col min="1170" max="1170" width="1" style="22" customWidth="1"/>
    <col min="1171" max="1171" width="8" style="22"/>
    <col min="1172" max="1172" width="0.875" style="22" customWidth="1"/>
    <col min="1173" max="1176" width="10.375" style="22" customWidth="1"/>
    <col min="1177" max="1177" width="8" style="22"/>
    <col min="1178" max="1178" width="0.875" style="22" customWidth="1"/>
    <col min="1179" max="1179" width="8" style="22"/>
    <col min="1180" max="1183" width="10.625" style="22" customWidth="1"/>
    <col min="1184" max="1184" width="1.125" style="22" customWidth="1"/>
    <col min="1185" max="1185" width="8" style="22"/>
    <col min="1186" max="1186" width="0.875" style="22" customWidth="1"/>
    <col min="1187" max="1187" width="8" style="22"/>
    <col min="1188" max="1188" width="1" style="22" customWidth="1"/>
    <col min="1189" max="1192" width="10.5" style="22" customWidth="1"/>
    <col min="1193" max="1193" width="8" style="22"/>
    <col min="1194" max="1194" width="0.875" style="22" customWidth="1"/>
    <col min="1195" max="1195" width="8" style="22"/>
    <col min="1196" max="1199" width="10.625" style="22" customWidth="1"/>
    <col min="1200" max="1200" width="0.75" style="22" customWidth="1"/>
    <col min="1201" max="1201" width="8" style="22"/>
    <col min="1202" max="1202" width="0.875" style="22" customWidth="1"/>
    <col min="1203" max="1203" width="8" style="22"/>
    <col min="1204" max="1204" width="0.75" style="22" customWidth="1"/>
    <col min="1205" max="1208" width="10.75" style="22" customWidth="1"/>
    <col min="1209" max="1209" width="8" style="22" customWidth="1"/>
    <col min="1210" max="1210" width="0.875" style="22" customWidth="1"/>
    <col min="1211" max="1211" width="8" style="22"/>
    <col min="1212" max="1215" width="11.125" style="22" customWidth="1"/>
    <col min="1216" max="1216" width="0.875" style="22" customWidth="1"/>
    <col min="1217" max="1217" width="8" style="22"/>
    <col min="1218" max="1218" width="0.75" style="22" customWidth="1"/>
    <col min="1219" max="1219" width="8" style="22"/>
    <col min="1220" max="1220" width="0.625" style="22" customWidth="1"/>
    <col min="1221" max="1224" width="10" style="22" customWidth="1"/>
    <col min="1225" max="1225" width="8" style="22"/>
    <col min="1226" max="1226" width="0.625" style="22" customWidth="1"/>
    <col min="1227" max="1227" width="8" style="22"/>
    <col min="1228" max="1231" width="10.25" style="22" customWidth="1"/>
    <col min="1232" max="1232" width="1.125" style="22" customWidth="1"/>
    <col min="1233" max="1233" width="8" style="22"/>
    <col min="1234" max="1234" width="0.875" style="22" customWidth="1"/>
    <col min="1235" max="1235" width="8" style="22"/>
    <col min="1236" max="1236" width="0.625" style="22" customWidth="1"/>
    <col min="1237" max="1240" width="10.625" style="22" customWidth="1"/>
    <col min="1241" max="1241" width="8.5" style="22" bestFit="1" customWidth="1"/>
    <col min="1242" max="1254" width="8" style="22"/>
    <col min="1255" max="1255" width="15.625" style="22" customWidth="1"/>
    <col min="1256" max="1256" width="8" style="22"/>
    <col min="1257" max="1282" width="0" style="22" hidden="1" customWidth="1"/>
    <col min="1283" max="1283" width="9.625" style="22" customWidth="1"/>
    <col min="1284" max="1298" width="0" style="22" hidden="1" customWidth="1"/>
    <col min="1299" max="1299" width="8" style="22" customWidth="1"/>
    <col min="1300" max="1304" width="0" style="22" hidden="1" customWidth="1"/>
    <col min="1305" max="1305" width="9" style="22" customWidth="1"/>
    <col min="1306" max="1306" width="0.625" style="22" customWidth="1"/>
    <col min="1307" max="1307" width="8" style="22" customWidth="1"/>
    <col min="1308" max="1311" width="10.5" style="22" customWidth="1"/>
    <col min="1312" max="1312" width="1" style="22" customWidth="1"/>
    <col min="1313" max="1313" width="8" style="22" customWidth="1"/>
    <col min="1314" max="1314" width="1.5" style="22" customWidth="1"/>
    <col min="1315" max="1315" width="8" style="22" customWidth="1"/>
    <col min="1316" max="1316" width="0.875" style="22" customWidth="1"/>
    <col min="1317" max="1320" width="10.75" style="22" customWidth="1"/>
    <col min="1321" max="1321" width="8" style="22" customWidth="1"/>
    <col min="1322" max="1322" width="1.375" style="22" customWidth="1"/>
    <col min="1323" max="1323" width="8" style="22" customWidth="1"/>
    <col min="1324" max="1327" width="10.375" style="22" customWidth="1"/>
    <col min="1328" max="1328" width="0.75" style="22" customWidth="1"/>
    <col min="1329" max="1329" width="8" style="22" customWidth="1"/>
    <col min="1330" max="1330" width="0.875" style="22" customWidth="1"/>
    <col min="1331" max="1331" width="8" style="22" customWidth="1"/>
    <col min="1332" max="1332" width="0.875" style="22" customWidth="1"/>
    <col min="1333" max="1336" width="10.5" style="22" customWidth="1"/>
    <col min="1337" max="1337" width="8.5" style="22" customWidth="1"/>
    <col min="1338" max="1338" width="1.25" style="22" customWidth="1"/>
    <col min="1339" max="1339" width="8" style="22" customWidth="1"/>
    <col min="1340" max="1343" width="10.25" style="22" customWidth="1"/>
    <col min="1344" max="1344" width="1.125" style="22" customWidth="1"/>
    <col min="1345" max="1345" width="8" style="22" customWidth="1"/>
    <col min="1346" max="1346" width="1.125" style="22" customWidth="1"/>
    <col min="1347" max="1347" width="8" style="22" customWidth="1"/>
    <col min="1348" max="1348" width="1" style="22" customWidth="1"/>
    <col min="1349" max="1352" width="10.5" style="22" customWidth="1"/>
    <col min="1353" max="1353" width="8" style="22" customWidth="1"/>
    <col min="1354" max="1354" width="1" style="22" customWidth="1"/>
    <col min="1355" max="1355" width="8" style="22" customWidth="1"/>
    <col min="1356" max="1359" width="10.625" style="22" customWidth="1"/>
    <col min="1360" max="1360" width="1" style="22" customWidth="1"/>
    <col min="1361" max="1361" width="8" style="22" customWidth="1"/>
    <col min="1362" max="1362" width="1.125" style="22" customWidth="1"/>
    <col min="1363" max="1363" width="8" style="22" customWidth="1"/>
    <col min="1364" max="1364" width="1.125" style="22" customWidth="1"/>
    <col min="1365" max="1368" width="10.375" style="22" customWidth="1"/>
    <col min="1369" max="1369" width="8" style="22" customWidth="1"/>
    <col min="1370" max="1370" width="0.75" style="22" customWidth="1"/>
    <col min="1371" max="1371" width="8" style="22" customWidth="1"/>
    <col min="1372" max="1375" width="10.25" style="22" customWidth="1"/>
    <col min="1376" max="1376" width="0.75" style="22" customWidth="1"/>
    <col min="1377" max="1377" width="8" style="22" customWidth="1"/>
    <col min="1378" max="1378" width="1" style="22" customWidth="1"/>
    <col min="1379" max="1379" width="8" style="22" customWidth="1"/>
    <col min="1380" max="1380" width="0.875" style="22" customWidth="1"/>
    <col min="1381" max="1384" width="10.25" style="22" customWidth="1"/>
    <col min="1385" max="1385" width="8" style="22" customWidth="1"/>
    <col min="1386" max="1386" width="0.875" style="22" customWidth="1"/>
    <col min="1387" max="1387" width="8" style="22" customWidth="1"/>
    <col min="1388" max="1391" width="10.125" style="22" customWidth="1"/>
    <col min="1392" max="1392" width="1.125" style="22" customWidth="1"/>
    <col min="1393" max="1393" width="8" style="22" customWidth="1"/>
    <col min="1394" max="1394" width="1.125" style="22" customWidth="1"/>
    <col min="1395" max="1395" width="8" style="22" customWidth="1"/>
    <col min="1396" max="1396" width="1" style="22" customWidth="1"/>
    <col min="1397" max="1400" width="10.125" style="22" customWidth="1"/>
    <col min="1401" max="1401" width="8" style="22" customWidth="1"/>
    <col min="1402" max="1402" width="1.5" style="22" customWidth="1"/>
    <col min="1403" max="1403" width="8" style="22"/>
    <col min="1404" max="1407" width="10.375" style="22" customWidth="1"/>
    <col min="1408" max="1408" width="1.25" style="22" customWidth="1"/>
    <col min="1409" max="1409" width="8" style="22"/>
    <col min="1410" max="1410" width="0.875" style="22" customWidth="1"/>
    <col min="1411" max="1411" width="8" style="22"/>
    <col min="1412" max="1412" width="1" style="22" customWidth="1"/>
    <col min="1413" max="1416" width="10.5" style="22" customWidth="1"/>
    <col min="1417" max="1417" width="8" style="22"/>
    <col min="1418" max="1418" width="1" style="22" customWidth="1"/>
    <col min="1419" max="1419" width="8" style="22"/>
    <col min="1420" max="1423" width="10.5" style="22" customWidth="1"/>
    <col min="1424" max="1424" width="0.875" style="22" customWidth="1"/>
    <col min="1425" max="1425" width="8" style="22"/>
    <col min="1426" max="1426" width="1" style="22" customWidth="1"/>
    <col min="1427" max="1427" width="8" style="22"/>
    <col min="1428" max="1428" width="0.875" style="22" customWidth="1"/>
    <col min="1429" max="1432" width="10.375" style="22" customWidth="1"/>
    <col min="1433" max="1433" width="8" style="22"/>
    <col min="1434" max="1434" width="0.875" style="22" customWidth="1"/>
    <col min="1435" max="1435" width="8" style="22"/>
    <col min="1436" max="1439" width="10.625" style="22" customWidth="1"/>
    <col min="1440" max="1440" width="1.125" style="22" customWidth="1"/>
    <col min="1441" max="1441" width="8" style="22"/>
    <col min="1442" max="1442" width="0.875" style="22" customWidth="1"/>
    <col min="1443" max="1443" width="8" style="22"/>
    <col min="1444" max="1444" width="1" style="22" customWidth="1"/>
    <col min="1445" max="1448" width="10.5" style="22" customWidth="1"/>
    <col min="1449" max="1449" width="8" style="22"/>
    <col min="1450" max="1450" width="0.875" style="22" customWidth="1"/>
    <col min="1451" max="1451" width="8" style="22"/>
    <col min="1452" max="1455" width="10.625" style="22" customWidth="1"/>
    <col min="1456" max="1456" width="0.75" style="22" customWidth="1"/>
    <col min="1457" max="1457" width="8" style="22"/>
    <col min="1458" max="1458" width="0.875" style="22" customWidth="1"/>
    <col min="1459" max="1459" width="8" style="22"/>
    <col min="1460" max="1460" width="0.75" style="22" customWidth="1"/>
    <col min="1461" max="1464" width="10.75" style="22" customWidth="1"/>
    <col min="1465" max="1465" width="8" style="22" customWidth="1"/>
    <col min="1466" max="1466" width="0.875" style="22" customWidth="1"/>
    <col min="1467" max="1467" width="8" style="22"/>
    <col min="1468" max="1471" width="11.125" style="22" customWidth="1"/>
    <col min="1472" max="1472" width="0.875" style="22" customWidth="1"/>
    <col min="1473" max="1473" width="8" style="22"/>
    <col min="1474" max="1474" width="0.75" style="22" customWidth="1"/>
    <col min="1475" max="1475" width="8" style="22"/>
    <col min="1476" max="1476" width="0.625" style="22" customWidth="1"/>
    <col min="1477" max="1480" width="10" style="22" customWidth="1"/>
    <col min="1481" max="1481" width="8" style="22"/>
    <col min="1482" max="1482" width="0.625" style="22" customWidth="1"/>
    <col min="1483" max="1483" width="8" style="22"/>
    <col min="1484" max="1487" width="10.25" style="22" customWidth="1"/>
    <col min="1488" max="1488" width="1.125" style="22" customWidth="1"/>
    <col min="1489" max="1489" width="8" style="22"/>
    <col min="1490" max="1490" width="0.875" style="22" customWidth="1"/>
    <col min="1491" max="1491" width="8" style="22"/>
    <col min="1492" max="1492" width="0.625" style="22" customWidth="1"/>
    <col min="1493" max="1496" width="10.625" style="22" customWidth="1"/>
    <col min="1497" max="1497" width="8.5" style="22" bestFit="1" customWidth="1"/>
    <col min="1498" max="1510" width="8" style="22"/>
    <col min="1511" max="1511" width="15.625" style="22" customWidth="1"/>
    <col min="1512" max="1512" width="8" style="22"/>
    <col min="1513" max="1538" width="0" style="22" hidden="1" customWidth="1"/>
    <col min="1539" max="1539" width="9.625" style="22" customWidth="1"/>
    <col min="1540" max="1554" width="0" style="22" hidden="1" customWidth="1"/>
    <col min="1555" max="1555" width="8" style="22" customWidth="1"/>
    <col min="1556" max="1560" width="0" style="22" hidden="1" customWidth="1"/>
    <col min="1561" max="1561" width="9" style="22" customWidth="1"/>
    <col min="1562" max="1562" width="0.625" style="22" customWidth="1"/>
    <col min="1563" max="1563" width="8" style="22" customWidth="1"/>
    <col min="1564" max="1567" width="10.5" style="22" customWidth="1"/>
    <col min="1568" max="1568" width="1" style="22" customWidth="1"/>
    <col min="1569" max="1569" width="8" style="22" customWidth="1"/>
    <col min="1570" max="1570" width="1.5" style="22" customWidth="1"/>
    <col min="1571" max="1571" width="8" style="22" customWidth="1"/>
    <col min="1572" max="1572" width="0.875" style="22" customWidth="1"/>
    <col min="1573" max="1576" width="10.75" style="22" customWidth="1"/>
    <col min="1577" max="1577" width="8" style="22" customWidth="1"/>
    <col min="1578" max="1578" width="1.375" style="22" customWidth="1"/>
    <col min="1579" max="1579" width="8" style="22" customWidth="1"/>
    <col min="1580" max="1583" width="10.375" style="22" customWidth="1"/>
    <col min="1584" max="1584" width="0.75" style="22" customWidth="1"/>
    <col min="1585" max="1585" width="8" style="22" customWidth="1"/>
    <col min="1586" max="1586" width="0.875" style="22" customWidth="1"/>
    <col min="1587" max="1587" width="8" style="22" customWidth="1"/>
    <col min="1588" max="1588" width="0.875" style="22" customWidth="1"/>
    <col min="1589" max="1592" width="10.5" style="22" customWidth="1"/>
    <col min="1593" max="1593" width="8.5" style="22" customWidth="1"/>
    <col min="1594" max="1594" width="1.25" style="22" customWidth="1"/>
    <col min="1595" max="1595" width="8" style="22" customWidth="1"/>
    <col min="1596" max="1599" width="10.25" style="22" customWidth="1"/>
    <col min="1600" max="1600" width="1.125" style="22" customWidth="1"/>
    <col min="1601" max="1601" width="8" style="22" customWidth="1"/>
    <col min="1602" max="1602" width="1.125" style="22" customWidth="1"/>
    <col min="1603" max="1603" width="8" style="22" customWidth="1"/>
    <col min="1604" max="1604" width="1" style="22" customWidth="1"/>
    <col min="1605" max="1608" width="10.5" style="22" customWidth="1"/>
    <col min="1609" max="1609" width="8" style="22" customWidth="1"/>
    <col min="1610" max="1610" width="1" style="22" customWidth="1"/>
    <col min="1611" max="1611" width="8" style="22" customWidth="1"/>
    <col min="1612" max="1615" width="10.625" style="22" customWidth="1"/>
    <col min="1616" max="1616" width="1" style="22" customWidth="1"/>
    <col min="1617" max="1617" width="8" style="22" customWidth="1"/>
    <col min="1618" max="1618" width="1.125" style="22" customWidth="1"/>
    <col min="1619" max="1619" width="8" style="22" customWidth="1"/>
    <col min="1620" max="1620" width="1.125" style="22" customWidth="1"/>
    <col min="1621" max="1624" width="10.375" style="22" customWidth="1"/>
    <col min="1625" max="1625" width="8" style="22" customWidth="1"/>
    <col min="1626" max="1626" width="0.75" style="22" customWidth="1"/>
    <col min="1627" max="1627" width="8" style="22" customWidth="1"/>
    <col min="1628" max="1631" width="10.25" style="22" customWidth="1"/>
    <col min="1632" max="1632" width="0.75" style="22" customWidth="1"/>
    <col min="1633" max="1633" width="8" style="22" customWidth="1"/>
    <col min="1634" max="1634" width="1" style="22" customWidth="1"/>
    <col min="1635" max="1635" width="8" style="22" customWidth="1"/>
    <col min="1636" max="1636" width="0.875" style="22" customWidth="1"/>
    <col min="1637" max="1640" width="10.25" style="22" customWidth="1"/>
    <col min="1641" max="1641" width="8" style="22" customWidth="1"/>
    <col min="1642" max="1642" width="0.875" style="22" customWidth="1"/>
    <col min="1643" max="1643" width="8" style="22" customWidth="1"/>
    <col min="1644" max="1647" width="10.125" style="22" customWidth="1"/>
    <col min="1648" max="1648" width="1.125" style="22" customWidth="1"/>
    <col min="1649" max="1649" width="8" style="22" customWidth="1"/>
    <col min="1650" max="1650" width="1.125" style="22" customWidth="1"/>
    <col min="1651" max="1651" width="8" style="22" customWidth="1"/>
    <col min="1652" max="1652" width="1" style="22" customWidth="1"/>
    <col min="1653" max="1656" width="10.125" style="22" customWidth="1"/>
    <col min="1657" max="1657" width="8" style="22" customWidth="1"/>
    <col min="1658" max="1658" width="1.5" style="22" customWidth="1"/>
    <col min="1659" max="1659" width="8" style="22"/>
    <col min="1660" max="1663" width="10.375" style="22" customWidth="1"/>
    <col min="1664" max="1664" width="1.25" style="22" customWidth="1"/>
    <col min="1665" max="1665" width="8" style="22"/>
    <col min="1666" max="1666" width="0.875" style="22" customWidth="1"/>
    <col min="1667" max="1667" width="8" style="22"/>
    <col min="1668" max="1668" width="1" style="22" customWidth="1"/>
    <col min="1669" max="1672" width="10.5" style="22" customWidth="1"/>
    <col min="1673" max="1673" width="8" style="22"/>
    <col min="1674" max="1674" width="1" style="22" customWidth="1"/>
    <col min="1675" max="1675" width="8" style="22"/>
    <col min="1676" max="1679" width="10.5" style="22" customWidth="1"/>
    <col min="1680" max="1680" width="0.875" style="22" customWidth="1"/>
    <col min="1681" max="1681" width="8" style="22"/>
    <col min="1682" max="1682" width="1" style="22" customWidth="1"/>
    <col min="1683" max="1683" width="8" style="22"/>
    <col min="1684" max="1684" width="0.875" style="22" customWidth="1"/>
    <col min="1685" max="1688" width="10.375" style="22" customWidth="1"/>
    <col min="1689" max="1689" width="8" style="22"/>
    <col min="1690" max="1690" width="0.875" style="22" customWidth="1"/>
    <col min="1691" max="1691" width="8" style="22"/>
    <col min="1692" max="1695" width="10.625" style="22" customWidth="1"/>
    <col min="1696" max="1696" width="1.125" style="22" customWidth="1"/>
    <col min="1697" max="1697" width="8" style="22"/>
    <col min="1698" max="1698" width="0.875" style="22" customWidth="1"/>
    <col min="1699" max="1699" width="8" style="22"/>
    <col min="1700" max="1700" width="1" style="22" customWidth="1"/>
    <col min="1701" max="1704" width="10.5" style="22" customWidth="1"/>
    <col min="1705" max="1705" width="8" style="22"/>
    <col min="1706" max="1706" width="0.875" style="22" customWidth="1"/>
    <col min="1707" max="1707" width="8" style="22"/>
    <col min="1708" max="1711" width="10.625" style="22" customWidth="1"/>
    <col min="1712" max="1712" width="0.75" style="22" customWidth="1"/>
    <col min="1713" max="1713" width="8" style="22"/>
    <col min="1714" max="1714" width="0.875" style="22" customWidth="1"/>
    <col min="1715" max="1715" width="8" style="22"/>
    <col min="1716" max="1716" width="0.75" style="22" customWidth="1"/>
    <col min="1717" max="1720" width="10.75" style="22" customWidth="1"/>
    <col min="1721" max="1721" width="8" style="22" customWidth="1"/>
    <col min="1722" max="1722" width="0.875" style="22" customWidth="1"/>
    <col min="1723" max="1723" width="8" style="22"/>
    <col min="1724" max="1727" width="11.125" style="22" customWidth="1"/>
    <col min="1728" max="1728" width="0.875" style="22" customWidth="1"/>
    <col min="1729" max="1729" width="8" style="22"/>
    <col min="1730" max="1730" width="0.75" style="22" customWidth="1"/>
    <col min="1731" max="1731" width="8" style="22"/>
    <col min="1732" max="1732" width="0.625" style="22" customWidth="1"/>
    <col min="1733" max="1736" width="10" style="22" customWidth="1"/>
    <col min="1737" max="1737" width="8" style="22"/>
    <col min="1738" max="1738" width="0.625" style="22" customWidth="1"/>
    <col min="1739" max="1739" width="8" style="22"/>
    <col min="1740" max="1743" width="10.25" style="22" customWidth="1"/>
    <col min="1744" max="1744" width="1.125" style="22" customWidth="1"/>
    <col min="1745" max="1745" width="8" style="22"/>
    <col min="1746" max="1746" width="0.875" style="22" customWidth="1"/>
    <col min="1747" max="1747" width="8" style="22"/>
    <col min="1748" max="1748" width="0.625" style="22" customWidth="1"/>
    <col min="1749" max="1752" width="10.625" style="22" customWidth="1"/>
    <col min="1753" max="1753" width="8.5" style="22" bestFit="1" customWidth="1"/>
    <col min="1754" max="1766" width="8" style="22"/>
    <col min="1767" max="1767" width="15.625" style="22" customWidth="1"/>
    <col min="1768" max="1768" width="8" style="22"/>
    <col min="1769" max="1794" width="0" style="22" hidden="1" customWidth="1"/>
    <col min="1795" max="1795" width="9.625" style="22" customWidth="1"/>
    <col min="1796" max="1810" width="0" style="22" hidden="1" customWidth="1"/>
    <col min="1811" max="1811" width="8" style="22" customWidth="1"/>
    <col min="1812" max="1816" width="0" style="22" hidden="1" customWidth="1"/>
    <col min="1817" max="1817" width="9" style="22" customWidth="1"/>
    <col min="1818" max="1818" width="0.625" style="22" customWidth="1"/>
    <col min="1819" max="1819" width="8" style="22" customWidth="1"/>
    <col min="1820" max="1823" width="10.5" style="22" customWidth="1"/>
    <col min="1824" max="1824" width="1" style="22" customWidth="1"/>
    <col min="1825" max="1825" width="8" style="22" customWidth="1"/>
    <col min="1826" max="1826" width="1.5" style="22" customWidth="1"/>
    <col min="1827" max="1827" width="8" style="22" customWidth="1"/>
    <col min="1828" max="1828" width="0.875" style="22" customWidth="1"/>
    <col min="1829" max="1832" width="10.75" style="22" customWidth="1"/>
    <col min="1833" max="1833" width="8" style="22" customWidth="1"/>
    <col min="1834" max="1834" width="1.375" style="22" customWidth="1"/>
    <col min="1835" max="1835" width="8" style="22" customWidth="1"/>
    <col min="1836" max="1839" width="10.375" style="22" customWidth="1"/>
    <col min="1840" max="1840" width="0.75" style="22" customWidth="1"/>
    <col min="1841" max="1841" width="8" style="22" customWidth="1"/>
    <col min="1842" max="1842" width="0.875" style="22" customWidth="1"/>
    <col min="1843" max="1843" width="8" style="22" customWidth="1"/>
    <col min="1844" max="1844" width="0.875" style="22" customWidth="1"/>
    <col min="1845" max="1848" width="10.5" style="22" customWidth="1"/>
    <col min="1849" max="1849" width="8.5" style="22" customWidth="1"/>
    <col min="1850" max="1850" width="1.25" style="22" customWidth="1"/>
    <col min="1851" max="1851" width="8" style="22" customWidth="1"/>
    <col min="1852" max="1855" width="10.25" style="22" customWidth="1"/>
    <col min="1856" max="1856" width="1.125" style="22" customWidth="1"/>
    <col min="1857" max="1857" width="8" style="22" customWidth="1"/>
    <col min="1858" max="1858" width="1.125" style="22" customWidth="1"/>
    <col min="1859" max="1859" width="8" style="22" customWidth="1"/>
    <col min="1860" max="1860" width="1" style="22" customWidth="1"/>
    <col min="1861" max="1864" width="10.5" style="22" customWidth="1"/>
    <col min="1865" max="1865" width="8" style="22" customWidth="1"/>
    <col min="1866" max="1866" width="1" style="22" customWidth="1"/>
    <col min="1867" max="1867" width="8" style="22" customWidth="1"/>
    <col min="1868" max="1871" width="10.625" style="22" customWidth="1"/>
    <col min="1872" max="1872" width="1" style="22" customWidth="1"/>
    <col min="1873" max="1873" width="8" style="22" customWidth="1"/>
    <col min="1874" max="1874" width="1.125" style="22" customWidth="1"/>
    <col min="1875" max="1875" width="8" style="22" customWidth="1"/>
    <col min="1876" max="1876" width="1.125" style="22" customWidth="1"/>
    <col min="1877" max="1880" width="10.375" style="22" customWidth="1"/>
    <col min="1881" max="1881" width="8" style="22" customWidth="1"/>
    <col min="1882" max="1882" width="0.75" style="22" customWidth="1"/>
    <col min="1883" max="1883" width="8" style="22" customWidth="1"/>
    <col min="1884" max="1887" width="10.25" style="22" customWidth="1"/>
    <col min="1888" max="1888" width="0.75" style="22" customWidth="1"/>
    <col min="1889" max="1889" width="8" style="22" customWidth="1"/>
    <col min="1890" max="1890" width="1" style="22" customWidth="1"/>
    <col min="1891" max="1891" width="8" style="22" customWidth="1"/>
    <col min="1892" max="1892" width="0.875" style="22" customWidth="1"/>
    <col min="1893" max="1896" width="10.25" style="22" customWidth="1"/>
    <col min="1897" max="1897" width="8" style="22" customWidth="1"/>
    <col min="1898" max="1898" width="0.875" style="22" customWidth="1"/>
    <col min="1899" max="1899" width="8" style="22" customWidth="1"/>
    <col min="1900" max="1903" width="10.125" style="22" customWidth="1"/>
    <col min="1904" max="1904" width="1.125" style="22" customWidth="1"/>
    <col min="1905" max="1905" width="8" style="22" customWidth="1"/>
    <col min="1906" max="1906" width="1.125" style="22" customWidth="1"/>
    <col min="1907" max="1907" width="8" style="22" customWidth="1"/>
    <col min="1908" max="1908" width="1" style="22" customWidth="1"/>
    <col min="1909" max="1912" width="10.125" style="22" customWidth="1"/>
    <col min="1913" max="1913" width="8" style="22" customWidth="1"/>
    <col min="1914" max="1914" width="1.5" style="22" customWidth="1"/>
    <col min="1915" max="1915" width="8" style="22"/>
    <col min="1916" max="1919" width="10.375" style="22" customWidth="1"/>
    <col min="1920" max="1920" width="1.25" style="22" customWidth="1"/>
    <col min="1921" max="1921" width="8" style="22"/>
    <col min="1922" max="1922" width="0.875" style="22" customWidth="1"/>
    <col min="1923" max="1923" width="8" style="22"/>
    <col min="1924" max="1924" width="1" style="22" customWidth="1"/>
    <col min="1925" max="1928" width="10.5" style="22" customWidth="1"/>
    <col min="1929" max="1929" width="8" style="22"/>
    <col min="1930" max="1930" width="1" style="22" customWidth="1"/>
    <col min="1931" max="1931" width="8" style="22"/>
    <col min="1932" max="1935" width="10.5" style="22" customWidth="1"/>
    <col min="1936" max="1936" width="0.875" style="22" customWidth="1"/>
    <col min="1937" max="1937" width="8" style="22"/>
    <col min="1938" max="1938" width="1" style="22" customWidth="1"/>
    <col min="1939" max="1939" width="8" style="22"/>
    <col min="1940" max="1940" width="0.875" style="22" customWidth="1"/>
    <col min="1941" max="1944" width="10.375" style="22" customWidth="1"/>
    <col min="1945" max="1945" width="8" style="22"/>
    <col min="1946" max="1946" width="0.875" style="22" customWidth="1"/>
    <col min="1947" max="1947" width="8" style="22"/>
    <col min="1948" max="1951" width="10.625" style="22" customWidth="1"/>
    <col min="1952" max="1952" width="1.125" style="22" customWidth="1"/>
    <col min="1953" max="1953" width="8" style="22"/>
    <col min="1954" max="1954" width="0.875" style="22" customWidth="1"/>
    <col min="1955" max="1955" width="8" style="22"/>
    <col min="1956" max="1956" width="1" style="22" customWidth="1"/>
    <col min="1957" max="1960" width="10.5" style="22" customWidth="1"/>
    <col min="1961" max="1961" width="8" style="22"/>
    <col min="1962" max="1962" width="0.875" style="22" customWidth="1"/>
    <col min="1963" max="1963" width="8" style="22"/>
    <col min="1964" max="1967" width="10.625" style="22" customWidth="1"/>
    <col min="1968" max="1968" width="0.75" style="22" customWidth="1"/>
    <col min="1969" max="1969" width="8" style="22"/>
    <col min="1970" max="1970" width="0.875" style="22" customWidth="1"/>
    <col min="1971" max="1971" width="8" style="22"/>
    <col min="1972" max="1972" width="0.75" style="22" customWidth="1"/>
    <col min="1973" max="1976" width="10.75" style="22" customWidth="1"/>
    <col min="1977" max="1977" width="8" style="22" customWidth="1"/>
    <col min="1978" max="1978" width="0.875" style="22" customWidth="1"/>
    <col min="1979" max="1979" width="8" style="22"/>
    <col min="1980" max="1983" width="11.125" style="22" customWidth="1"/>
    <col min="1984" max="1984" width="0.875" style="22" customWidth="1"/>
    <col min="1985" max="1985" width="8" style="22"/>
    <col min="1986" max="1986" width="0.75" style="22" customWidth="1"/>
    <col min="1987" max="1987" width="8" style="22"/>
    <col min="1988" max="1988" width="0.625" style="22" customWidth="1"/>
    <col min="1989" max="1992" width="10" style="22" customWidth="1"/>
    <col min="1993" max="1993" width="8" style="22"/>
    <col min="1994" max="1994" width="0.625" style="22" customWidth="1"/>
    <col min="1995" max="1995" width="8" style="22"/>
    <col min="1996" max="1999" width="10.25" style="22" customWidth="1"/>
    <col min="2000" max="2000" width="1.125" style="22" customWidth="1"/>
    <col min="2001" max="2001" width="8" style="22"/>
    <col min="2002" max="2002" width="0.875" style="22" customWidth="1"/>
    <col min="2003" max="2003" width="8" style="22"/>
    <col min="2004" max="2004" width="0.625" style="22" customWidth="1"/>
    <col min="2005" max="2008" width="10.625" style="22" customWidth="1"/>
    <col min="2009" max="2009" width="8.5" style="22" bestFit="1" customWidth="1"/>
    <col min="2010" max="2022" width="8" style="22"/>
    <col min="2023" max="2023" width="15.625" style="22" customWidth="1"/>
    <col min="2024" max="2024" width="8" style="22"/>
    <col min="2025" max="2050" width="0" style="22" hidden="1" customWidth="1"/>
    <col min="2051" max="2051" width="9.625" style="22" customWidth="1"/>
    <col min="2052" max="2066" width="0" style="22" hidden="1" customWidth="1"/>
    <col min="2067" max="2067" width="8" style="22" customWidth="1"/>
    <col min="2068" max="2072" width="0" style="22" hidden="1" customWidth="1"/>
    <col min="2073" max="2073" width="9" style="22" customWidth="1"/>
    <col min="2074" max="2074" width="0.625" style="22" customWidth="1"/>
    <col min="2075" max="2075" width="8" style="22" customWidth="1"/>
    <col min="2076" max="2079" width="10.5" style="22" customWidth="1"/>
    <col min="2080" max="2080" width="1" style="22" customWidth="1"/>
    <col min="2081" max="2081" width="8" style="22" customWidth="1"/>
    <col min="2082" max="2082" width="1.5" style="22" customWidth="1"/>
    <col min="2083" max="2083" width="8" style="22" customWidth="1"/>
    <col min="2084" max="2084" width="0.875" style="22" customWidth="1"/>
    <col min="2085" max="2088" width="10.75" style="22" customWidth="1"/>
    <col min="2089" max="2089" width="8" style="22" customWidth="1"/>
    <col min="2090" max="2090" width="1.375" style="22" customWidth="1"/>
    <col min="2091" max="2091" width="8" style="22" customWidth="1"/>
    <col min="2092" max="2095" width="10.375" style="22" customWidth="1"/>
    <col min="2096" max="2096" width="0.75" style="22" customWidth="1"/>
    <col min="2097" max="2097" width="8" style="22" customWidth="1"/>
    <col min="2098" max="2098" width="0.875" style="22" customWidth="1"/>
    <col min="2099" max="2099" width="8" style="22" customWidth="1"/>
    <col min="2100" max="2100" width="0.875" style="22" customWidth="1"/>
    <col min="2101" max="2104" width="10.5" style="22" customWidth="1"/>
    <col min="2105" max="2105" width="8.5" style="22" customWidth="1"/>
    <col min="2106" max="2106" width="1.25" style="22" customWidth="1"/>
    <col min="2107" max="2107" width="8" style="22" customWidth="1"/>
    <col min="2108" max="2111" width="10.25" style="22" customWidth="1"/>
    <col min="2112" max="2112" width="1.125" style="22" customWidth="1"/>
    <col min="2113" max="2113" width="8" style="22" customWidth="1"/>
    <col min="2114" max="2114" width="1.125" style="22" customWidth="1"/>
    <col min="2115" max="2115" width="8" style="22" customWidth="1"/>
    <col min="2116" max="2116" width="1" style="22" customWidth="1"/>
    <col min="2117" max="2120" width="10.5" style="22" customWidth="1"/>
    <col min="2121" max="2121" width="8" style="22" customWidth="1"/>
    <col min="2122" max="2122" width="1" style="22" customWidth="1"/>
    <col min="2123" max="2123" width="8" style="22" customWidth="1"/>
    <col min="2124" max="2127" width="10.625" style="22" customWidth="1"/>
    <col min="2128" max="2128" width="1" style="22" customWidth="1"/>
    <col min="2129" max="2129" width="8" style="22" customWidth="1"/>
    <col min="2130" max="2130" width="1.125" style="22" customWidth="1"/>
    <col min="2131" max="2131" width="8" style="22" customWidth="1"/>
    <col min="2132" max="2132" width="1.125" style="22" customWidth="1"/>
    <col min="2133" max="2136" width="10.375" style="22" customWidth="1"/>
    <col min="2137" max="2137" width="8" style="22" customWidth="1"/>
    <col min="2138" max="2138" width="0.75" style="22" customWidth="1"/>
    <col min="2139" max="2139" width="8" style="22" customWidth="1"/>
    <col min="2140" max="2143" width="10.25" style="22" customWidth="1"/>
    <col min="2144" max="2144" width="0.75" style="22" customWidth="1"/>
    <col min="2145" max="2145" width="8" style="22" customWidth="1"/>
    <col min="2146" max="2146" width="1" style="22" customWidth="1"/>
    <col min="2147" max="2147" width="8" style="22" customWidth="1"/>
    <col min="2148" max="2148" width="0.875" style="22" customWidth="1"/>
    <col min="2149" max="2152" width="10.25" style="22" customWidth="1"/>
    <col min="2153" max="2153" width="8" style="22" customWidth="1"/>
    <col min="2154" max="2154" width="0.875" style="22" customWidth="1"/>
    <col min="2155" max="2155" width="8" style="22" customWidth="1"/>
    <col min="2156" max="2159" width="10.125" style="22" customWidth="1"/>
    <col min="2160" max="2160" width="1.125" style="22" customWidth="1"/>
    <col min="2161" max="2161" width="8" style="22" customWidth="1"/>
    <col min="2162" max="2162" width="1.125" style="22" customWidth="1"/>
    <col min="2163" max="2163" width="8" style="22" customWidth="1"/>
    <col min="2164" max="2164" width="1" style="22" customWidth="1"/>
    <col min="2165" max="2168" width="10.125" style="22" customWidth="1"/>
    <col min="2169" max="2169" width="8" style="22" customWidth="1"/>
    <col min="2170" max="2170" width="1.5" style="22" customWidth="1"/>
    <col min="2171" max="2171" width="8" style="22"/>
    <col min="2172" max="2175" width="10.375" style="22" customWidth="1"/>
    <col min="2176" max="2176" width="1.25" style="22" customWidth="1"/>
    <col min="2177" max="2177" width="8" style="22"/>
    <col min="2178" max="2178" width="0.875" style="22" customWidth="1"/>
    <col min="2179" max="2179" width="8" style="22"/>
    <col min="2180" max="2180" width="1" style="22" customWidth="1"/>
    <col min="2181" max="2184" width="10.5" style="22" customWidth="1"/>
    <col min="2185" max="2185" width="8" style="22"/>
    <col min="2186" max="2186" width="1" style="22" customWidth="1"/>
    <col min="2187" max="2187" width="8" style="22"/>
    <col min="2188" max="2191" width="10.5" style="22" customWidth="1"/>
    <col min="2192" max="2192" width="0.875" style="22" customWidth="1"/>
    <col min="2193" max="2193" width="8" style="22"/>
    <col min="2194" max="2194" width="1" style="22" customWidth="1"/>
    <col min="2195" max="2195" width="8" style="22"/>
    <col min="2196" max="2196" width="0.875" style="22" customWidth="1"/>
    <col min="2197" max="2200" width="10.375" style="22" customWidth="1"/>
    <col min="2201" max="2201" width="8" style="22"/>
    <col min="2202" max="2202" width="0.875" style="22" customWidth="1"/>
    <col min="2203" max="2203" width="8" style="22"/>
    <col min="2204" max="2207" width="10.625" style="22" customWidth="1"/>
    <col min="2208" max="2208" width="1.125" style="22" customWidth="1"/>
    <col min="2209" max="2209" width="8" style="22"/>
    <col min="2210" max="2210" width="0.875" style="22" customWidth="1"/>
    <col min="2211" max="2211" width="8" style="22"/>
    <col min="2212" max="2212" width="1" style="22" customWidth="1"/>
    <col min="2213" max="2216" width="10.5" style="22" customWidth="1"/>
    <col min="2217" max="2217" width="8" style="22"/>
    <col min="2218" max="2218" width="0.875" style="22" customWidth="1"/>
    <col min="2219" max="2219" width="8" style="22"/>
    <col min="2220" max="2223" width="10.625" style="22" customWidth="1"/>
    <col min="2224" max="2224" width="0.75" style="22" customWidth="1"/>
    <col min="2225" max="2225" width="8" style="22"/>
    <col min="2226" max="2226" width="0.875" style="22" customWidth="1"/>
    <col min="2227" max="2227" width="8" style="22"/>
    <col min="2228" max="2228" width="0.75" style="22" customWidth="1"/>
    <col min="2229" max="2232" width="10.75" style="22" customWidth="1"/>
    <col min="2233" max="2233" width="8" style="22" customWidth="1"/>
    <col min="2234" max="2234" width="0.875" style="22" customWidth="1"/>
    <col min="2235" max="2235" width="8" style="22"/>
    <col min="2236" max="2239" width="11.125" style="22" customWidth="1"/>
    <col min="2240" max="2240" width="0.875" style="22" customWidth="1"/>
    <col min="2241" max="2241" width="8" style="22"/>
    <col min="2242" max="2242" width="0.75" style="22" customWidth="1"/>
    <col min="2243" max="2243" width="8" style="22"/>
    <col min="2244" max="2244" width="0.625" style="22" customWidth="1"/>
    <col min="2245" max="2248" width="10" style="22" customWidth="1"/>
    <col min="2249" max="2249" width="8" style="22"/>
    <col min="2250" max="2250" width="0.625" style="22" customWidth="1"/>
    <col min="2251" max="2251" width="8" style="22"/>
    <col min="2252" max="2255" width="10.25" style="22" customWidth="1"/>
    <col min="2256" max="2256" width="1.125" style="22" customWidth="1"/>
    <col min="2257" max="2257" width="8" style="22"/>
    <col min="2258" max="2258" width="0.875" style="22" customWidth="1"/>
    <col min="2259" max="2259" width="8" style="22"/>
    <col min="2260" max="2260" width="0.625" style="22" customWidth="1"/>
    <col min="2261" max="2264" width="10.625" style="22" customWidth="1"/>
    <col min="2265" max="2265" width="8.5" style="22" bestFit="1" customWidth="1"/>
    <col min="2266" max="2278" width="8" style="22"/>
    <col min="2279" max="2279" width="15.625" style="22" customWidth="1"/>
    <col min="2280" max="2280" width="8" style="22"/>
    <col min="2281" max="2306" width="0" style="22" hidden="1" customWidth="1"/>
    <col min="2307" max="2307" width="9.625" style="22" customWidth="1"/>
    <col min="2308" max="2322" width="0" style="22" hidden="1" customWidth="1"/>
    <col min="2323" max="2323" width="8" style="22" customWidth="1"/>
    <col min="2324" max="2328" width="0" style="22" hidden="1" customWidth="1"/>
    <col min="2329" max="2329" width="9" style="22" customWidth="1"/>
    <col min="2330" max="2330" width="0.625" style="22" customWidth="1"/>
    <col min="2331" max="2331" width="8" style="22" customWidth="1"/>
    <col min="2332" max="2335" width="10.5" style="22" customWidth="1"/>
    <col min="2336" max="2336" width="1" style="22" customWidth="1"/>
    <col min="2337" max="2337" width="8" style="22" customWidth="1"/>
    <col min="2338" max="2338" width="1.5" style="22" customWidth="1"/>
    <col min="2339" max="2339" width="8" style="22" customWidth="1"/>
    <col min="2340" max="2340" width="0.875" style="22" customWidth="1"/>
    <col min="2341" max="2344" width="10.75" style="22" customWidth="1"/>
    <col min="2345" max="2345" width="8" style="22" customWidth="1"/>
    <col min="2346" max="2346" width="1.375" style="22" customWidth="1"/>
    <col min="2347" max="2347" width="8" style="22" customWidth="1"/>
    <col min="2348" max="2351" width="10.375" style="22" customWidth="1"/>
    <col min="2352" max="2352" width="0.75" style="22" customWidth="1"/>
    <col min="2353" max="2353" width="8" style="22" customWidth="1"/>
    <col min="2354" max="2354" width="0.875" style="22" customWidth="1"/>
    <col min="2355" max="2355" width="8" style="22" customWidth="1"/>
    <col min="2356" max="2356" width="0.875" style="22" customWidth="1"/>
    <col min="2357" max="2360" width="10.5" style="22" customWidth="1"/>
    <col min="2361" max="2361" width="8.5" style="22" customWidth="1"/>
    <col min="2362" max="2362" width="1.25" style="22" customWidth="1"/>
    <col min="2363" max="2363" width="8" style="22" customWidth="1"/>
    <col min="2364" max="2367" width="10.25" style="22" customWidth="1"/>
    <col min="2368" max="2368" width="1.125" style="22" customWidth="1"/>
    <col min="2369" max="2369" width="8" style="22" customWidth="1"/>
    <col min="2370" max="2370" width="1.125" style="22" customWidth="1"/>
    <col min="2371" max="2371" width="8" style="22" customWidth="1"/>
    <col min="2372" max="2372" width="1" style="22" customWidth="1"/>
    <col min="2373" max="2376" width="10.5" style="22" customWidth="1"/>
    <col min="2377" max="2377" width="8" style="22" customWidth="1"/>
    <col min="2378" max="2378" width="1" style="22" customWidth="1"/>
    <col min="2379" max="2379" width="8" style="22" customWidth="1"/>
    <col min="2380" max="2383" width="10.625" style="22" customWidth="1"/>
    <col min="2384" max="2384" width="1" style="22" customWidth="1"/>
    <col min="2385" max="2385" width="8" style="22" customWidth="1"/>
    <col min="2386" max="2386" width="1.125" style="22" customWidth="1"/>
    <col min="2387" max="2387" width="8" style="22" customWidth="1"/>
    <col min="2388" max="2388" width="1.125" style="22" customWidth="1"/>
    <col min="2389" max="2392" width="10.375" style="22" customWidth="1"/>
    <col min="2393" max="2393" width="8" style="22" customWidth="1"/>
    <col min="2394" max="2394" width="0.75" style="22" customWidth="1"/>
    <col min="2395" max="2395" width="8" style="22" customWidth="1"/>
    <col min="2396" max="2399" width="10.25" style="22" customWidth="1"/>
    <col min="2400" max="2400" width="0.75" style="22" customWidth="1"/>
    <col min="2401" max="2401" width="8" style="22" customWidth="1"/>
    <col min="2402" max="2402" width="1" style="22" customWidth="1"/>
    <col min="2403" max="2403" width="8" style="22" customWidth="1"/>
    <col min="2404" max="2404" width="0.875" style="22" customWidth="1"/>
    <col min="2405" max="2408" width="10.25" style="22" customWidth="1"/>
    <col min="2409" max="2409" width="8" style="22" customWidth="1"/>
    <col min="2410" max="2410" width="0.875" style="22" customWidth="1"/>
    <col min="2411" max="2411" width="8" style="22" customWidth="1"/>
    <col min="2412" max="2415" width="10.125" style="22" customWidth="1"/>
    <col min="2416" max="2416" width="1.125" style="22" customWidth="1"/>
    <col min="2417" max="2417" width="8" style="22" customWidth="1"/>
    <col min="2418" max="2418" width="1.125" style="22" customWidth="1"/>
    <col min="2419" max="2419" width="8" style="22" customWidth="1"/>
    <col min="2420" max="2420" width="1" style="22" customWidth="1"/>
    <col min="2421" max="2424" width="10.125" style="22" customWidth="1"/>
    <col min="2425" max="2425" width="8" style="22" customWidth="1"/>
    <col min="2426" max="2426" width="1.5" style="22" customWidth="1"/>
    <col min="2427" max="2427" width="8" style="22"/>
    <col min="2428" max="2431" width="10.375" style="22" customWidth="1"/>
    <col min="2432" max="2432" width="1.25" style="22" customWidth="1"/>
    <col min="2433" max="2433" width="8" style="22"/>
    <col min="2434" max="2434" width="0.875" style="22" customWidth="1"/>
    <col min="2435" max="2435" width="8" style="22"/>
    <col min="2436" max="2436" width="1" style="22" customWidth="1"/>
    <col min="2437" max="2440" width="10.5" style="22" customWidth="1"/>
    <col min="2441" max="2441" width="8" style="22"/>
    <col min="2442" max="2442" width="1" style="22" customWidth="1"/>
    <col min="2443" max="2443" width="8" style="22"/>
    <col min="2444" max="2447" width="10.5" style="22" customWidth="1"/>
    <col min="2448" max="2448" width="0.875" style="22" customWidth="1"/>
    <col min="2449" max="2449" width="8" style="22"/>
    <col min="2450" max="2450" width="1" style="22" customWidth="1"/>
    <col min="2451" max="2451" width="8" style="22"/>
    <col min="2452" max="2452" width="0.875" style="22" customWidth="1"/>
    <col min="2453" max="2456" width="10.375" style="22" customWidth="1"/>
    <col min="2457" max="2457" width="8" style="22"/>
    <col min="2458" max="2458" width="0.875" style="22" customWidth="1"/>
    <col min="2459" max="2459" width="8" style="22"/>
    <col min="2460" max="2463" width="10.625" style="22" customWidth="1"/>
    <col min="2464" max="2464" width="1.125" style="22" customWidth="1"/>
    <col min="2465" max="2465" width="8" style="22"/>
    <col min="2466" max="2466" width="0.875" style="22" customWidth="1"/>
    <col min="2467" max="2467" width="8" style="22"/>
    <col min="2468" max="2468" width="1" style="22" customWidth="1"/>
    <col min="2469" max="2472" width="10.5" style="22" customWidth="1"/>
    <col min="2473" max="2473" width="8" style="22"/>
    <col min="2474" max="2474" width="0.875" style="22" customWidth="1"/>
    <col min="2475" max="2475" width="8" style="22"/>
    <col min="2476" max="2479" width="10.625" style="22" customWidth="1"/>
    <col min="2480" max="2480" width="0.75" style="22" customWidth="1"/>
    <col min="2481" max="2481" width="8" style="22"/>
    <col min="2482" max="2482" width="0.875" style="22" customWidth="1"/>
    <col min="2483" max="2483" width="8" style="22"/>
    <col min="2484" max="2484" width="0.75" style="22" customWidth="1"/>
    <col min="2485" max="2488" width="10.75" style="22" customWidth="1"/>
    <col min="2489" max="2489" width="8" style="22" customWidth="1"/>
    <col min="2490" max="2490" width="0.875" style="22" customWidth="1"/>
    <col min="2491" max="2491" width="8" style="22"/>
    <col min="2492" max="2495" width="11.125" style="22" customWidth="1"/>
    <col min="2496" max="2496" width="0.875" style="22" customWidth="1"/>
    <col min="2497" max="2497" width="8" style="22"/>
    <col min="2498" max="2498" width="0.75" style="22" customWidth="1"/>
    <col min="2499" max="2499" width="8" style="22"/>
    <col min="2500" max="2500" width="0.625" style="22" customWidth="1"/>
    <col min="2501" max="2504" width="10" style="22" customWidth="1"/>
    <col min="2505" max="2505" width="8" style="22"/>
    <col min="2506" max="2506" width="0.625" style="22" customWidth="1"/>
    <col min="2507" max="2507" width="8" style="22"/>
    <col min="2508" max="2511" width="10.25" style="22" customWidth="1"/>
    <col min="2512" max="2512" width="1.125" style="22" customWidth="1"/>
    <col min="2513" max="2513" width="8" style="22"/>
    <col min="2514" max="2514" width="0.875" style="22" customWidth="1"/>
    <col min="2515" max="2515" width="8" style="22"/>
    <col min="2516" max="2516" width="0.625" style="22" customWidth="1"/>
    <col min="2517" max="2520" width="10.625" style="22" customWidth="1"/>
    <col min="2521" max="2521" width="8.5" style="22" bestFit="1" customWidth="1"/>
    <col min="2522" max="2534" width="8" style="22"/>
    <col min="2535" max="2535" width="15.625" style="22" customWidth="1"/>
    <col min="2536" max="2536" width="8" style="22"/>
    <col min="2537" max="2562" width="0" style="22" hidden="1" customWidth="1"/>
    <col min="2563" max="2563" width="9.625" style="22" customWidth="1"/>
    <col min="2564" max="2578" width="0" style="22" hidden="1" customWidth="1"/>
    <col min="2579" max="2579" width="8" style="22" customWidth="1"/>
    <col min="2580" max="2584" width="0" style="22" hidden="1" customWidth="1"/>
    <col min="2585" max="2585" width="9" style="22" customWidth="1"/>
    <col min="2586" max="2586" width="0.625" style="22" customWidth="1"/>
    <col min="2587" max="2587" width="8" style="22" customWidth="1"/>
    <col min="2588" max="2591" width="10.5" style="22" customWidth="1"/>
    <col min="2592" max="2592" width="1" style="22" customWidth="1"/>
    <col min="2593" max="2593" width="8" style="22" customWidth="1"/>
    <col min="2594" max="2594" width="1.5" style="22" customWidth="1"/>
    <col min="2595" max="2595" width="8" style="22" customWidth="1"/>
    <col min="2596" max="2596" width="0.875" style="22" customWidth="1"/>
    <col min="2597" max="2600" width="10.75" style="22" customWidth="1"/>
    <col min="2601" max="2601" width="8" style="22" customWidth="1"/>
    <col min="2602" max="2602" width="1.375" style="22" customWidth="1"/>
    <col min="2603" max="2603" width="8" style="22" customWidth="1"/>
    <col min="2604" max="2607" width="10.375" style="22" customWidth="1"/>
    <col min="2608" max="2608" width="0.75" style="22" customWidth="1"/>
    <col min="2609" max="2609" width="8" style="22" customWidth="1"/>
    <col min="2610" max="2610" width="0.875" style="22" customWidth="1"/>
    <col min="2611" max="2611" width="8" style="22" customWidth="1"/>
    <col min="2612" max="2612" width="0.875" style="22" customWidth="1"/>
    <col min="2613" max="2616" width="10.5" style="22" customWidth="1"/>
    <col min="2617" max="2617" width="8.5" style="22" customWidth="1"/>
    <col min="2618" max="2618" width="1.25" style="22" customWidth="1"/>
    <col min="2619" max="2619" width="8" style="22" customWidth="1"/>
    <col min="2620" max="2623" width="10.25" style="22" customWidth="1"/>
    <col min="2624" max="2624" width="1.125" style="22" customWidth="1"/>
    <col min="2625" max="2625" width="8" style="22" customWidth="1"/>
    <col min="2626" max="2626" width="1.125" style="22" customWidth="1"/>
    <col min="2627" max="2627" width="8" style="22" customWidth="1"/>
    <col min="2628" max="2628" width="1" style="22" customWidth="1"/>
    <col min="2629" max="2632" width="10.5" style="22" customWidth="1"/>
    <col min="2633" max="2633" width="8" style="22" customWidth="1"/>
    <col min="2634" max="2634" width="1" style="22" customWidth="1"/>
    <col min="2635" max="2635" width="8" style="22" customWidth="1"/>
    <col min="2636" max="2639" width="10.625" style="22" customWidth="1"/>
    <col min="2640" max="2640" width="1" style="22" customWidth="1"/>
    <col min="2641" max="2641" width="8" style="22" customWidth="1"/>
    <col min="2642" max="2642" width="1.125" style="22" customWidth="1"/>
    <col min="2643" max="2643" width="8" style="22" customWidth="1"/>
    <col min="2644" max="2644" width="1.125" style="22" customWidth="1"/>
    <col min="2645" max="2648" width="10.375" style="22" customWidth="1"/>
    <col min="2649" max="2649" width="8" style="22" customWidth="1"/>
    <col min="2650" max="2650" width="0.75" style="22" customWidth="1"/>
    <col min="2651" max="2651" width="8" style="22" customWidth="1"/>
    <col min="2652" max="2655" width="10.25" style="22" customWidth="1"/>
    <col min="2656" max="2656" width="0.75" style="22" customWidth="1"/>
    <col min="2657" max="2657" width="8" style="22" customWidth="1"/>
    <col min="2658" max="2658" width="1" style="22" customWidth="1"/>
    <col min="2659" max="2659" width="8" style="22" customWidth="1"/>
    <col min="2660" max="2660" width="0.875" style="22" customWidth="1"/>
    <col min="2661" max="2664" width="10.25" style="22" customWidth="1"/>
    <col min="2665" max="2665" width="8" style="22" customWidth="1"/>
    <col min="2666" max="2666" width="0.875" style="22" customWidth="1"/>
    <col min="2667" max="2667" width="8" style="22" customWidth="1"/>
    <col min="2668" max="2671" width="10.125" style="22" customWidth="1"/>
    <col min="2672" max="2672" width="1.125" style="22" customWidth="1"/>
    <col min="2673" max="2673" width="8" style="22" customWidth="1"/>
    <col min="2674" max="2674" width="1.125" style="22" customWidth="1"/>
    <col min="2675" max="2675" width="8" style="22" customWidth="1"/>
    <col min="2676" max="2676" width="1" style="22" customWidth="1"/>
    <col min="2677" max="2680" width="10.125" style="22" customWidth="1"/>
    <col min="2681" max="2681" width="8" style="22" customWidth="1"/>
    <col min="2682" max="2682" width="1.5" style="22" customWidth="1"/>
    <col min="2683" max="2683" width="8" style="22"/>
    <col min="2684" max="2687" width="10.375" style="22" customWidth="1"/>
    <col min="2688" max="2688" width="1.25" style="22" customWidth="1"/>
    <col min="2689" max="2689" width="8" style="22"/>
    <col min="2690" max="2690" width="0.875" style="22" customWidth="1"/>
    <col min="2691" max="2691" width="8" style="22"/>
    <col min="2692" max="2692" width="1" style="22" customWidth="1"/>
    <col min="2693" max="2696" width="10.5" style="22" customWidth="1"/>
    <col min="2697" max="2697" width="8" style="22"/>
    <col min="2698" max="2698" width="1" style="22" customWidth="1"/>
    <col min="2699" max="2699" width="8" style="22"/>
    <col min="2700" max="2703" width="10.5" style="22" customWidth="1"/>
    <col min="2704" max="2704" width="0.875" style="22" customWidth="1"/>
    <col min="2705" max="2705" width="8" style="22"/>
    <col min="2706" max="2706" width="1" style="22" customWidth="1"/>
    <col min="2707" max="2707" width="8" style="22"/>
    <col min="2708" max="2708" width="0.875" style="22" customWidth="1"/>
    <col min="2709" max="2712" width="10.375" style="22" customWidth="1"/>
    <col min="2713" max="2713" width="8" style="22"/>
    <col min="2714" max="2714" width="0.875" style="22" customWidth="1"/>
    <col min="2715" max="2715" width="8" style="22"/>
    <col min="2716" max="2719" width="10.625" style="22" customWidth="1"/>
    <col min="2720" max="2720" width="1.125" style="22" customWidth="1"/>
    <col min="2721" max="2721" width="8" style="22"/>
    <col min="2722" max="2722" width="0.875" style="22" customWidth="1"/>
    <col min="2723" max="2723" width="8" style="22"/>
    <col min="2724" max="2724" width="1" style="22" customWidth="1"/>
    <col min="2725" max="2728" width="10.5" style="22" customWidth="1"/>
    <col min="2729" max="2729" width="8" style="22"/>
    <col min="2730" max="2730" width="0.875" style="22" customWidth="1"/>
    <col min="2731" max="2731" width="8" style="22"/>
    <col min="2732" max="2735" width="10.625" style="22" customWidth="1"/>
    <col min="2736" max="2736" width="0.75" style="22" customWidth="1"/>
    <col min="2737" max="2737" width="8" style="22"/>
    <col min="2738" max="2738" width="0.875" style="22" customWidth="1"/>
    <col min="2739" max="2739" width="8" style="22"/>
    <col min="2740" max="2740" width="0.75" style="22" customWidth="1"/>
    <col min="2741" max="2744" width="10.75" style="22" customWidth="1"/>
    <col min="2745" max="2745" width="8" style="22" customWidth="1"/>
    <col min="2746" max="2746" width="0.875" style="22" customWidth="1"/>
    <col min="2747" max="2747" width="8" style="22"/>
    <col min="2748" max="2751" width="11.125" style="22" customWidth="1"/>
    <col min="2752" max="2752" width="0.875" style="22" customWidth="1"/>
    <col min="2753" max="2753" width="8" style="22"/>
    <col min="2754" max="2754" width="0.75" style="22" customWidth="1"/>
    <col min="2755" max="2755" width="8" style="22"/>
    <col min="2756" max="2756" width="0.625" style="22" customWidth="1"/>
    <col min="2757" max="2760" width="10" style="22" customWidth="1"/>
    <col min="2761" max="2761" width="8" style="22"/>
    <col min="2762" max="2762" width="0.625" style="22" customWidth="1"/>
    <col min="2763" max="2763" width="8" style="22"/>
    <col min="2764" max="2767" width="10.25" style="22" customWidth="1"/>
    <col min="2768" max="2768" width="1.125" style="22" customWidth="1"/>
    <col min="2769" max="2769" width="8" style="22"/>
    <col min="2770" max="2770" width="0.875" style="22" customWidth="1"/>
    <col min="2771" max="2771" width="8" style="22"/>
    <col min="2772" max="2772" width="0.625" style="22" customWidth="1"/>
    <col min="2773" max="2776" width="10.625" style="22" customWidth="1"/>
    <col min="2777" max="2777" width="8.5" style="22" bestFit="1" customWidth="1"/>
    <col min="2778" max="2790" width="8" style="22"/>
    <col min="2791" max="2791" width="15.625" style="22" customWidth="1"/>
    <col min="2792" max="2792" width="8" style="22"/>
    <col min="2793" max="2818" width="0" style="22" hidden="1" customWidth="1"/>
    <col min="2819" max="2819" width="9.625" style="22" customWidth="1"/>
    <col min="2820" max="2834" width="0" style="22" hidden="1" customWidth="1"/>
    <col min="2835" max="2835" width="8" style="22" customWidth="1"/>
    <col min="2836" max="2840" width="0" style="22" hidden="1" customWidth="1"/>
    <col min="2841" max="2841" width="9" style="22" customWidth="1"/>
    <col min="2842" max="2842" width="0.625" style="22" customWidth="1"/>
    <col min="2843" max="2843" width="8" style="22" customWidth="1"/>
    <col min="2844" max="2847" width="10.5" style="22" customWidth="1"/>
    <col min="2848" max="2848" width="1" style="22" customWidth="1"/>
    <col min="2849" max="2849" width="8" style="22" customWidth="1"/>
    <col min="2850" max="2850" width="1.5" style="22" customWidth="1"/>
    <col min="2851" max="2851" width="8" style="22" customWidth="1"/>
    <col min="2852" max="2852" width="0.875" style="22" customWidth="1"/>
    <col min="2853" max="2856" width="10.75" style="22" customWidth="1"/>
    <col min="2857" max="2857" width="8" style="22" customWidth="1"/>
    <col min="2858" max="2858" width="1.375" style="22" customWidth="1"/>
    <col min="2859" max="2859" width="8" style="22" customWidth="1"/>
    <col min="2860" max="2863" width="10.375" style="22" customWidth="1"/>
    <col min="2864" max="2864" width="0.75" style="22" customWidth="1"/>
    <col min="2865" max="2865" width="8" style="22" customWidth="1"/>
    <col min="2866" max="2866" width="0.875" style="22" customWidth="1"/>
    <col min="2867" max="2867" width="8" style="22" customWidth="1"/>
    <col min="2868" max="2868" width="0.875" style="22" customWidth="1"/>
    <col min="2869" max="2872" width="10.5" style="22" customWidth="1"/>
    <col min="2873" max="2873" width="8.5" style="22" customWidth="1"/>
    <col min="2874" max="2874" width="1.25" style="22" customWidth="1"/>
    <col min="2875" max="2875" width="8" style="22" customWidth="1"/>
    <col min="2876" max="2879" width="10.25" style="22" customWidth="1"/>
    <col min="2880" max="2880" width="1.125" style="22" customWidth="1"/>
    <col min="2881" max="2881" width="8" style="22" customWidth="1"/>
    <col min="2882" max="2882" width="1.125" style="22" customWidth="1"/>
    <col min="2883" max="2883" width="8" style="22" customWidth="1"/>
    <col min="2884" max="2884" width="1" style="22" customWidth="1"/>
    <col min="2885" max="2888" width="10.5" style="22" customWidth="1"/>
    <col min="2889" max="2889" width="8" style="22" customWidth="1"/>
    <col min="2890" max="2890" width="1" style="22" customWidth="1"/>
    <col min="2891" max="2891" width="8" style="22" customWidth="1"/>
    <col min="2892" max="2895" width="10.625" style="22" customWidth="1"/>
    <col min="2896" max="2896" width="1" style="22" customWidth="1"/>
    <col min="2897" max="2897" width="8" style="22" customWidth="1"/>
    <col min="2898" max="2898" width="1.125" style="22" customWidth="1"/>
    <col min="2899" max="2899" width="8" style="22" customWidth="1"/>
    <col min="2900" max="2900" width="1.125" style="22" customWidth="1"/>
    <col min="2901" max="2904" width="10.375" style="22" customWidth="1"/>
    <col min="2905" max="2905" width="8" style="22" customWidth="1"/>
    <col min="2906" max="2906" width="0.75" style="22" customWidth="1"/>
    <col min="2907" max="2907" width="8" style="22" customWidth="1"/>
    <col min="2908" max="2911" width="10.25" style="22" customWidth="1"/>
    <col min="2912" max="2912" width="0.75" style="22" customWidth="1"/>
    <col min="2913" max="2913" width="8" style="22" customWidth="1"/>
    <col min="2914" max="2914" width="1" style="22" customWidth="1"/>
    <col min="2915" max="2915" width="8" style="22" customWidth="1"/>
    <col min="2916" max="2916" width="0.875" style="22" customWidth="1"/>
    <col min="2917" max="2920" width="10.25" style="22" customWidth="1"/>
    <col min="2921" max="2921" width="8" style="22" customWidth="1"/>
    <col min="2922" max="2922" width="0.875" style="22" customWidth="1"/>
    <col min="2923" max="2923" width="8" style="22" customWidth="1"/>
    <col min="2924" max="2927" width="10.125" style="22" customWidth="1"/>
    <col min="2928" max="2928" width="1.125" style="22" customWidth="1"/>
    <col min="2929" max="2929" width="8" style="22" customWidth="1"/>
    <col min="2930" max="2930" width="1.125" style="22" customWidth="1"/>
    <col min="2931" max="2931" width="8" style="22" customWidth="1"/>
    <col min="2932" max="2932" width="1" style="22" customWidth="1"/>
    <col min="2933" max="2936" width="10.125" style="22" customWidth="1"/>
    <col min="2937" max="2937" width="8" style="22" customWidth="1"/>
    <col min="2938" max="2938" width="1.5" style="22" customWidth="1"/>
    <col min="2939" max="2939" width="8" style="22"/>
    <col min="2940" max="2943" width="10.375" style="22" customWidth="1"/>
    <col min="2944" max="2944" width="1.25" style="22" customWidth="1"/>
    <col min="2945" max="2945" width="8" style="22"/>
    <col min="2946" max="2946" width="0.875" style="22" customWidth="1"/>
    <col min="2947" max="2947" width="8" style="22"/>
    <col min="2948" max="2948" width="1" style="22" customWidth="1"/>
    <col min="2949" max="2952" width="10.5" style="22" customWidth="1"/>
    <col min="2953" max="2953" width="8" style="22"/>
    <col min="2954" max="2954" width="1" style="22" customWidth="1"/>
    <col min="2955" max="2955" width="8" style="22"/>
    <col min="2956" max="2959" width="10.5" style="22" customWidth="1"/>
    <col min="2960" max="2960" width="0.875" style="22" customWidth="1"/>
    <col min="2961" max="2961" width="8" style="22"/>
    <col min="2962" max="2962" width="1" style="22" customWidth="1"/>
    <col min="2963" max="2963" width="8" style="22"/>
    <col min="2964" max="2964" width="0.875" style="22" customWidth="1"/>
    <col min="2965" max="2968" width="10.375" style="22" customWidth="1"/>
    <col min="2969" max="2969" width="8" style="22"/>
    <col min="2970" max="2970" width="0.875" style="22" customWidth="1"/>
    <col min="2971" max="2971" width="8" style="22"/>
    <col min="2972" max="2975" width="10.625" style="22" customWidth="1"/>
    <col min="2976" max="2976" width="1.125" style="22" customWidth="1"/>
    <col min="2977" max="2977" width="8" style="22"/>
    <col min="2978" max="2978" width="0.875" style="22" customWidth="1"/>
    <col min="2979" max="2979" width="8" style="22"/>
    <col min="2980" max="2980" width="1" style="22" customWidth="1"/>
    <col min="2981" max="2984" width="10.5" style="22" customWidth="1"/>
    <col min="2985" max="2985" width="8" style="22"/>
    <col min="2986" max="2986" width="0.875" style="22" customWidth="1"/>
    <col min="2987" max="2987" width="8" style="22"/>
    <col min="2988" max="2991" width="10.625" style="22" customWidth="1"/>
    <col min="2992" max="2992" width="0.75" style="22" customWidth="1"/>
    <col min="2993" max="2993" width="8" style="22"/>
    <col min="2994" max="2994" width="0.875" style="22" customWidth="1"/>
    <col min="2995" max="2995" width="8" style="22"/>
    <col min="2996" max="2996" width="0.75" style="22" customWidth="1"/>
    <col min="2997" max="3000" width="10.75" style="22" customWidth="1"/>
    <col min="3001" max="3001" width="8" style="22" customWidth="1"/>
    <col min="3002" max="3002" width="0.875" style="22" customWidth="1"/>
    <col min="3003" max="3003" width="8" style="22"/>
    <col min="3004" max="3007" width="11.125" style="22" customWidth="1"/>
    <col min="3008" max="3008" width="0.875" style="22" customWidth="1"/>
    <col min="3009" max="3009" width="8" style="22"/>
    <col min="3010" max="3010" width="0.75" style="22" customWidth="1"/>
    <col min="3011" max="3011" width="8" style="22"/>
    <col min="3012" max="3012" width="0.625" style="22" customWidth="1"/>
    <col min="3013" max="3016" width="10" style="22" customWidth="1"/>
    <col min="3017" max="3017" width="8" style="22"/>
    <col min="3018" max="3018" width="0.625" style="22" customWidth="1"/>
    <col min="3019" max="3019" width="8" style="22"/>
    <col min="3020" max="3023" width="10.25" style="22" customWidth="1"/>
    <col min="3024" max="3024" width="1.125" style="22" customWidth="1"/>
    <col min="3025" max="3025" width="8" style="22"/>
    <col min="3026" max="3026" width="0.875" style="22" customWidth="1"/>
    <col min="3027" max="3027" width="8" style="22"/>
    <col min="3028" max="3028" width="0.625" style="22" customWidth="1"/>
    <col min="3029" max="3032" width="10.625" style="22" customWidth="1"/>
    <col min="3033" max="3033" width="8.5" style="22" bestFit="1" customWidth="1"/>
    <col min="3034" max="3046" width="8" style="22"/>
    <col min="3047" max="3047" width="15.625" style="22" customWidth="1"/>
    <col min="3048" max="3048" width="8" style="22"/>
    <col min="3049" max="3074" width="0" style="22" hidden="1" customWidth="1"/>
    <col min="3075" max="3075" width="9.625" style="22" customWidth="1"/>
    <col min="3076" max="3090" width="0" style="22" hidden="1" customWidth="1"/>
    <col min="3091" max="3091" width="8" style="22" customWidth="1"/>
    <col min="3092" max="3096" width="0" style="22" hidden="1" customWidth="1"/>
    <col min="3097" max="3097" width="9" style="22" customWidth="1"/>
    <col min="3098" max="3098" width="0.625" style="22" customWidth="1"/>
    <col min="3099" max="3099" width="8" style="22" customWidth="1"/>
    <col min="3100" max="3103" width="10.5" style="22" customWidth="1"/>
    <col min="3104" max="3104" width="1" style="22" customWidth="1"/>
    <col min="3105" max="3105" width="8" style="22" customWidth="1"/>
    <col min="3106" max="3106" width="1.5" style="22" customWidth="1"/>
    <col min="3107" max="3107" width="8" style="22" customWidth="1"/>
    <col min="3108" max="3108" width="0.875" style="22" customWidth="1"/>
    <col min="3109" max="3112" width="10.75" style="22" customWidth="1"/>
    <col min="3113" max="3113" width="8" style="22" customWidth="1"/>
    <col min="3114" max="3114" width="1.375" style="22" customWidth="1"/>
    <col min="3115" max="3115" width="8" style="22" customWidth="1"/>
    <col min="3116" max="3119" width="10.375" style="22" customWidth="1"/>
    <col min="3120" max="3120" width="0.75" style="22" customWidth="1"/>
    <col min="3121" max="3121" width="8" style="22" customWidth="1"/>
    <col min="3122" max="3122" width="0.875" style="22" customWidth="1"/>
    <col min="3123" max="3123" width="8" style="22" customWidth="1"/>
    <col min="3124" max="3124" width="0.875" style="22" customWidth="1"/>
    <col min="3125" max="3128" width="10.5" style="22" customWidth="1"/>
    <col min="3129" max="3129" width="8.5" style="22" customWidth="1"/>
    <col min="3130" max="3130" width="1.25" style="22" customWidth="1"/>
    <col min="3131" max="3131" width="8" style="22" customWidth="1"/>
    <col min="3132" max="3135" width="10.25" style="22" customWidth="1"/>
    <col min="3136" max="3136" width="1.125" style="22" customWidth="1"/>
    <col min="3137" max="3137" width="8" style="22" customWidth="1"/>
    <col min="3138" max="3138" width="1.125" style="22" customWidth="1"/>
    <col min="3139" max="3139" width="8" style="22" customWidth="1"/>
    <col min="3140" max="3140" width="1" style="22" customWidth="1"/>
    <col min="3141" max="3144" width="10.5" style="22" customWidth="1"/>
    <col min="3145" max="3145" width="8" style="22" customWidth="1"/>
    <col min="3146" max="3146" width="1" style="22" customWidth="1"/>
    <col min="3147" max="3147" width="8" style="22" customWidth="1"/>
    <col min="3148" max="3151" width="10.625" style="22" customWidth="1"/>
    <col min="3152" max="3152" width="1" style="22" customWidth="1"/>
    <col min="3153" max="3153" width="8" style="22" customWidth="1"/>
    <col min="3154" max="3154" width="1.125" style="22" customWidth="1"/>
    <col min="3155" max="3155" width="8" style="22" customWidth="1"/>
    <col min="3156" max="3156" width="1.125" style="22" customWidth="1"/>
    <col min="3157" max="3160" width="10.375" style="22" customWidth="1"/>
    <col min="3161" max="3161" width="8" style="22" customWidth="1"/>
    <col min="3162" max="3162" width="0.75" style="22" customWidth="1"/>
    <col min="3163" max="3163" width="8" style="22" customWidth="1"/>
    <col min="3164" max="3167" width="10.25" style="22" customWidth="1"/>
    <col min="3168" max="3168" width="0.75" style="22" customWidth="1"/>
    <col min="3169" max="3169" width="8" style="22" customWidth="1"/>
    <col min="3170" max="3170" width="1" style="22" customWidth="1"/>
    <col min="3171" max="3171" width="8" style="22" customWidth="1"/>
    <col min="3172" max="3172" width="0.875" style="22" customWidth="1"/>
    <col min="3173" max="3176" width="10.25" style="22" customWidth="1"/>
    <col min="3177" max="3177" width="8" style="22" customWidth="1"/>
    <col min="3178" max="3178" width="0.875" style="22" customWidth="1"/>
    <col min="3179" max="3179" width="8" style="22" customWidth="1"/>
    <col min="3180" max="3183" width="10.125" style="22" customWidth="1"/>
    <col min="3184" max="3184" width="1.125" style="22" customWidth="1"/>
    <col min="3185" max="3185" width="8" style="22" customWidth="1"/>
    <col min="3186" max="3186" width="1.125" style="22" customWidth="1"/>
    <col min="3187" max="3187" width="8" style="22" customWidth="1"/>
    <col min="3188" max="3188" width="1" style="22" customWidth="1"/>
    <col min="3189" max="3192" width="10.125" style="22" customWidth="1"/>
    <col min="3193" max="3193" width="8" style="22" customWidth="1"/>
    <col min="3194" max="3194" width="1.5" style="22" customWidth="1"/>
    <col min="3195" max="3195" width="8" style="22"/>
    <col min="3196" max="3199" width="10.375" style="22" customWidth="1"/>
    <col min="3200" max="3200" width="1.25" style="22" customWidth="1"/>
    <col min="3201" max="3201" width="8" style="22"/>
    <col min="3202" max="3202" width="0.875" style="22" customWidth="1"/>
    <col min="3203" max="3203" width="8" style="22"/>
    <col min="3204" max="3204" width="1" style="22" customWidth="1"/>
    <col min="3205" max="3208" width="10.5" style="22" customWidth="1"/>
    <col min="3209" max="3209" width="8" style="22"/>
    <col min="3210" max="3210" width="1" style="22" customWidth="1"/>
    <col min="3211" max="3211" width="8" style="22"/>
    <col min="3212" max="3215" width="10.5" style="22" customWidth="1"/>
    <col min="3216" max="3216" width="0.875" style="22" customWidth="1"/>
    <col min="3217" max="3217" width="8" style="22"/>
    <col min="3218" max="3218" width="1" style="22" customWidth="1"/>
    <col min="3219" max="3219" width="8" style="22"/>
    <col min="3220" max="3220" width="0.875" style="22" customWidth="1"/>
    <col min="3221" max="3224" width="10.375" style="22" customWidth="1"/>
    <col min="3225" max="3225" width="8" style="22"/>
    <col min="3226" max="3226" width="0.875" style="22" customWidth="1"/>
    <col min="3227" max="3227" width="8" style="22"/>
    <col min="3228" max="3231" width="10.625" style="22" customWidth="1"/>
    <col min="3232" max="3232" width="1.125" style="22" customWidth="1"/>
    <col min="3233" max="3233" width="8" style="22"/>
    <col min="3234" max="3234" width="0.875" style="22" customWidth="1"/>
    <col min="3235" max="3235" width="8" style="22"/>
    <col min="3236" max="3236" width="1" style="22" customWidth="1"/>
    <col min="3237" max="3240" width="10.5" style="22" customWidth="1"/>
    <col min="3241" max="3241" width="8" style="22"/>
    <col min="3242" max="3242" width="0.875" style="22" customWidth="1"/>
    <col min="3243" max="3243" width="8" style="22"/>
    <col min="3244" max="3247" width="10.625" style="22" customWidth="1"/>
    <col min="3248" max="3248" width="0.75" style="22" customWidth="1"/>
    <col min="3249" max="3249" width="8" style="22"/>
    <col min="3250" max="3250" width="0.875" style="22" customWidth="1"/>
    <col min="3251" max="3251" width="8" style="22"/>
    <col min="3252" max="3252" width="0.75" style="22" customWidth="1"/>
    <col min="3253" max="3256" width="10.75" style="22" customWidth="1"/>
    <col min="3257" max="3257" width="8" style="22" customWidth="1"/>
    <col min="3258" max="3258" width="0.875" style="22" customWidth="1"/>
    <col min="3259" max="3259" width="8" style="22"/>
    <col min="3260" max="3263" width="11.125" style="22" customWidth="1"/>
    <col min="3264" max="3264" width="0.875" style="22" customWidth="1"/>
    <col min="3265" max="3265" width="8" style="22"/>
    <col min="3266" max="3266" width="0.75" style="22" customWidth="1"/>
    <col min="3267" max="3267" width="8" style="22"/>
    <col min="3268" max="3268" width="0.625" style="22" customWidth="1"/>
    <col min="3269" max="3272" width="10" style="22" customWidth="1"/>
    <col min="3273" max="3273" width="8" style="22"/>
    <col min="3274" max="3274" width="0.625" style="22" customWidth="1"/>
    <col min="3275" max="3275" width="8" style="22"/>
    <col min="3276" max="3279" width="10.25" style="22" customWidth="1"/>
    <col min="3280" max="3280" width="1.125" style="22" customWidth="1"/>
    <col min="3281" max="3281" width="8" style="22"/>
    <col min="3282" max="3282" width="0.875" style="22" customWidth="1"/>
    <col min="3283" max="3283" width="8" style="22"/>
    <col min="3284" max="3284" width="0.625" style="22" customWidth="1"/>
    <col min="3285" max="3288" width="10.625" style="22" customWidth="1"/>
    <col min="3289" max="3289" width="8.5" style="22" bestFit="1" customWidth="1"/>
    <col min="3290" max="3302" width="8" style="22"/>
    <col min="3303" max="3303" width="15.625" style="22" customWidth="1"/>
    <col min="3304" max="3304" width="8" style="22"/>
    <col min="3305" max="3330" width="0" style="22" hidden="1" customWidth="1"/>
    <col min="3331" max="3331" width="9.625" style="22" customWidth="1"/>
    <col min="3332" max="3346" width="0" style="22" hidden="1" customWidth="1"/>
    <col min="3347" max="3347" width="8" style="22" customWidth="1"/>
    <col min="3348" max="3352" width="0" style="22" hidden="1" customWidth="1"/>
    <col min="3353" max="3353" width="9" style="22" customWidth="1"/>
    <col min="3354" max="3354" width="0.625" style="22" customWidth="1"/>
    <col min="3355" max="3355" width="8" style="22" customWidth="1"/>
    <col min="3356" max="3359" width="10.5" style="22" customWidth="1"/>
    <col min="3360" max="3360" width="1" style="22" customWidth="1"/>
    <col min="3361" max="3361" width="8" style="22" customWidth="1"/>
    <col min="3362" max="3362" width="1.5" style="22" customWidth="1"/>
    <col min="3363" max="3363" width="8" style="22" customWidth="1"/>
    <col min="3364" max="3364" width="0.875" style="22" customWidth="1"/>
    <col min="3365" max="3368" width="10.75" style="22" customWidth="1"/>
    <col min="3369" max="3369" width="8" style="22" customWidth="1"/>
    <col min="3370" max="3370" width="1.375" style="22" customWidth="1"/>
    <col min="3371" max="3371" width="8" style="22" customWidth="1"/>
    <col min="3372" max="3375" width="10.375" style="22" customWidth="1"/>
    <col min="3376" max="3376" width="0.75" style="22" customWidth="1"/>
    <col min="3377" max="3377" width="8" style="22" customWidth="1"/>
    <col min="3378" max="3378" width="0.875" style="22" customWidth="1"/>
    <col min="3379" max="3379" width="8" style="22" customWidth="1"/>
    <col min="3380" max="3380" width="0.875" style="22" customWidth="1"/>
    <col min="3381" max="3384" width="10.5" style="22" customWidth="1"/>
    <col min="3385" max="3385" width="8.5" style="22" customWidth="1"/>
    <col min="3386" max="3386" width="1.25" style="22" customWidth="1"/>
    <col min="3387" max="3387" width="8" style="22" customWidth="1"/>
    <col min="3388" max="3391" width="10.25" style="22" customWidth="1"/>
    <col min="3392" max="3392" width="1.125" style="22" customWidth="1"/>
    <col min="3393" max="3393" width="8" style="22" customWidth="1"/>
    <col min="3394" max="3394" width="1.125" style="22" customWidth="1"/>
    <col min="3395" max="3395" width="8" style="22" customWidth="1"/>
    <col min="3396" max="3396" width="1" style="22" customWidth="1"/>
    <col min="3397" max="3400" width="10.5" style="22" customWidth="1"/>
    <col min="3401" max="3401" width="8" style="22" customWidth="1"/>
    <col min="3402" max="3402" width="1" style="22" customWidth="1"/>
    <col min="3403" max="3403" width="8" style="22" customWidth="1"/>
    <col min="3404" max="3407" width="10.625" style="22" customWidth="1"/>
    <col min="3408" max="3408" width="1" style="22" customWidth="1"/>
    <col min="3409" max="3409" width="8" style="22" customWidth="1"/>
    <col min="3410" max="3410" width="1.125" style="22" customWidth="1"/>
    <col min="3411" max="3411" width="8" style="22" customWidth="1"/>
    <col min="3412" max="3412" width="1.125" style="22" customWidth="1"/>
    <col min="3413" max="3416" width="10.375" style="22" customWidth="1"/>
    <col min="3417" max="3417" width="8" style="22" customWidth="1"/>
    <col min="3418" max="3418" width="0.75" style="22" customWidth="1"/>
    <col min="3419" max="3419" width="8" style="22" customWidth="1"/>
    <col min="3420" max="3423" width="10.25" style="22" customWidth="1"/>
    <col min="3424" max="3424" width="0.75" style="22" customWidth="1"/>
    <col min="3425" max="3425" width="8" style="22" customWidth="1"/>
    <col min="3426" max="3426" width="1" style="22" customWidth="1"/>
    <col min="3427" max="3427" width="8" style="22" customWidth="1"/>
    <col min="3428" max="3428" width="0.875" style="22" customWidth="1"/>
    <col min="3429" max="3432" width="10.25" style="22" customWidth="1"/>
    <col min="3433" max="3433" width="8" style="22" customWidth="1"/>
    <col min="3434" max="3434" width="0.875" style="22" customWidth="1"/>
    <col min="3435" max="3435" width="8" style="22" customWidth="1"/>
    <col min="3436" max="3439" width="10.125" style="22" customWidth="1"/>
    <col min="3440" max="3440" width="1.125" style="22" customWidth="1"/>
    <col min="3441" max="3441" width="8" style="22" customWidth="1"/>
    <col min="3442" max="3442" width="1.125" style="22" customWidth="1"/>
    <col min="3443" max="3443" width="8" style="22" customWidth="1"/>
    <col min="3444" max="3444" width="1" style="22" customWidth="1"/>
    <col min="3445" max="3448" width="10.125" style="22" customWidth="1"/>
    <col min="3449" max="3449" width="8" style="22" customWidth="1"/>
    <col min="3450" max="3450" width="1.5" style="22" customWidth="1"/>
    <col min="3451" max="3451" width="8" style="22"/>
    <col min="3452" max="3455" width="10.375" style="22" customWidth="1"/>
    <col min="3456" max="3456" width="1.25" style="22" customWidth="1"/>
    <col min="3457" max="3457" width="8" style="22"/>
    <col min="3458" max="3458" width="0.875" style="22" customWidth="1"/>
    <col min="3459" max="3459" width="8" style="22"/>
    <col min="3460" max="3460" width="1" style="22" customWidth="1"/>
    <col min="3461" max="3464" width="10.5" style="22" customWidth="1"/>
    <col min="3465" max="3465" width="8" style="22"/>
    <col min="3466" max="3466" width="1" style="22" customWidth="1"/>
    <col min="3467" max="3467" width="8" style="22"/>
    <col min="3468" max="3471" width="10.5" style="22" customWidth="1"/>
    <col min="3472" max="3472" width="0.875" style="22" customWidth="1"/>
    <col min="3473" max="3473" width="8" style="22"/>
    <col min="3474" max="3474" width="1" style="22" customWidth="1"/>
    <col min="3475" max="3475" width="8" style="22"/>
    <col min="3476" max="3476" width="0.875" style="22" customWidth="1"/>
    <col min="3477" max="3480" width="10.375" style="22" customWidth="1"/>
    <col min="3481" max="3481" width="8" style="22"/>
    <col min="3482" max="3482" width="0.875" style="22" customWidth="1"/>
    <col min="3483" max="3483" width="8" style="22"/>
    <col min="3484" max="3487" width="10.625" style="22" customWidth="1"/>
    <col min="3488" max="3488" width="1.125" style="22" customWidth="1"/>
    <col min="3489" max="3489" width="8" style="22"/>
    <col min="3490" max="3490" width="0.875" style="22" customWidth="1"/>
    <col min="3491" max="3491" width="8" style="22"/>
    <col min="3492" max="3492" width="1" style="22" customWidth="1"/>
    <col min="3493" max="3496" width="10.5" style="22" customWidth="1"/>
    <col min="3497" max="3497" width="8" style="22"/>
    <col min="3498" max="3498" width="0.875" style="22" customWidth="1"/>
    <col min="3499" max="3499" width="8" style="22"/>
    <col min="3500" max="3503" width="10.625" style="22" customWidth="1"/>
    <col min="3504" max="3504" width="0.75" style="22" customWidth="1"/>
    <col min="3505" max="3505" width="8" style="22"/>
    <col min="3506" max="3506" width="0.875" style="22" customWidth="1"/>
    <col min="3507" max="3507" width="8" style="22"/>
    <col min="3508" max="3508" width="0.75" style="22" customWidth="1"/>
    <col min="3509" max="3512" width="10.75" style="22" customWidth="1"/>
    <col min="3513" max="3513" width="8" style="22" customWidth="1"/>
    <col min="3514" max="3514" width="0.875" style="22" customWidth="1"/>
    <col min="3515" max="3515" width="8" style="22"/>
    <col min="3516" max="3519" width="11.125" style="22" customWidth="1"/>
    <col min="3520" max="3520" width="0.875" style="22" customWidth="1"/>
    <col min="3521" max="3521" width="8" style="22"/>
    <col min="3522" max="3522" width="0.75" style="22" customWidth="1"/>
    <col min="3523" max="3523" width="8" style="22"/>
    <col min="3524" max="3524" width="0.625" style="22" customWidth="1"/>
    <col min="3525" max="3528" width="10" style="22" customWidth="1"/>
    <col min="3529" max="3529" width="8" style="22"/>
    <col min="3530" max="3530" width="0.625" style="22" customWidth="1"/>
    <col min="3531" max="3531" width="8" style="22"/>
    <col min="3532" max="3535" width="10.25" style="22" customWidth="1"/>
    <col min="3536" max="3536" width="1.125" style="22" customWidth="1"/>
    <col min="3537" max="3537" width="8" style="22"/>
    <col min="3538" max="3538" width="0.875" style="22" customWidth="1"/>
    <col min="3539" max="3539" width="8" style="22"/>
    <col min="3540" max="3540" width="0.625" style="22" customWidth="1"/>
    <col min="3541" max="3544" width="10.625" style="22" customWidth="1"/>
    <col min="3545" max="3545" width="8.5" style="22" bestFit="1" customWidth="1"/>
    <col min="3546" max="3558" width="8" style="22"/>
    <col min="3559" max="3559" width="15.625" style="22" customWidth="1"/>
    <col min="3560" max="3560" width="8" style="22"/>
    <col min="3561" max="3586" width="0" style="22" hidden="1" customWidth="1"/>
    <col min="3587" max="3587" width="9.625" style="22" customWidth="1"/>
    <col min="3588" max="3602" width="0" style="22" hidden="1" customWidth="1"/>
    <col min="3603" max="3603" width="8" style="22" customWidth="1"/>
    <col min="3604" max="3608" width="0" style="22" hidden="1" customWidth="1"/>
    <col min="3609" max="3609" width="9" style="22" customWidth="1"/>
    <col min="3610" max="3610" width="0.625" style="22" customWidth="1"/>
    <col min="3611" max="3611" width="8" style="22" customWidth="1"/>
    <col min="3612" max="3615" width="10.5" style="22" customWidth="1"/>
    <col min="3616" max="3616" width="1" style="22" customWidth="1"/>
    <col min="3617" max="3617" width="8" style="22" customWidth="1"/>
    <col min="3618" max="3618" width="1.5" style="22" customWidth="1"/>
    <col min="3619" max="3619" width="8" style="22" customWidth="1"/>
    <col min="3620" max="3620" width="0.875" style="22" customWidth="1"/>
    <col min="3621" max="3624" width="10.75" style="22" customWidth="1"/>
    <col min="3625" max="3625" width="8" style="22" customWidth="1"/>
    <col min="3626" max="3626" width="1.375" style="22" customWidth="1"/>
    <col min="3627" max="3627" width="8" style="22" customWidth="1"/>
    <col min="3628" max="3631" width="10.375" style="22" customWidth="1"/>
    <col min="3632" max="3632" width="0.75" style="22" customWidth="1"/>
    <col min="3633" max="3633" width="8" style="22" customWidth="1"/>
    <col min="3634" max="3634" width="0.875" style="22" customWidth="1"/>
    <col min="3635" max="3635" width="8" style="22" customWidth="1"/>
    <col min="3636" max="3636" width="0.875" style="22" customWidth="1"/>
    <col min="3637" max="3640" width="10.5" style="22" customWidth="1"/>
    <col min="3641" max="3641" width="8.5" style="22" customWidth="1"/>
    <col min="3642" max="3642" width="1.25" style="22" customWidth="1"/>
    <col min="3643" max="3643" width="8" style="22" customWidth="1"/>
    <col min="3644" max="3647" width="10.25" style="22" customWidth="1"/>
    <col min="3648" max="3648" width="1.125" style="22" customWidth="1"/>
    <col min="3649" max="3649" width="8" style="22" customWidth="1"/>
    <col min="3650" max="3650" width="1.125" style="22" customWidth="1"/>
    <col min="3651" max="3651" width="8" style="22" customWidth="1"/>
    <col min="3652" max="3652" width="1" style="22" customWidth="1"/>
    <col min="3653" max="3656" width="10.5" style="22" customWidth="1"/>
    <col min="3657" max="3657" width="8" style="22" customWidth="1"/>
    <col min="3658" max="3658" width="1" style="22" customWidth="1"/>
    <col min="3659" max="3659" width="8" style="22" customWidth="1"/>
    <col min="3660" max="3663" width="10.625" style="22" customWidth="1"/>
    <col min="3664" max="3664" width="1" style="22" customWidth="1"/>
    <col min="3665" max="3665" width="8" style="22" customWidth="1"/>
    <col min="3666" max="3666" width="1.125" style="22" customWidth="1"/>
    <col min="3667" max="3667" width="8" style="22" customWidth="1"/>
    <col min="3668" max="3668" width="1.125" style="22" customWidth="1"/>
    <col min="3669" max="3672" width="10.375" style="22" customWidth="1"/>
    <col min="3673" max="3673" width="8" style="22" customWidth="1"/>
    <col min="3674" max="3674" width="0.75" style="22" customWidth="1"/>
    <col min="3675" max="3675" width="8" style="22" customWidth="1"/>
    <col min="3676" max="3679" width="10.25" style="22" customWidth="1"/>
    <col min="3680" max="3680" width="0.75" style="22" customWidth="1"/>
    <col min="3681" max="3681" width="8" style="22" customWidth="1"/>
    <col min="3682" max="3682" width="1" style="22" customWidth="1"/>
    <col min="3683" max="3683" width="8" style="22" customWidth="1"/>
    <col min="3684" max="3684" width="0.875" style="22" customWidth="1"/>
    <col min="3685" max="3688" width="10.25" style="22" customWidth="1"/>
    <col min="3689" max="3689" width="8" style="22" customWidth="1"/>
    <col min="3690" max="3690" width="0.875" style="22" customWidth="1"/>
    <col min="3691" max="3691" width="8" style="22" customWidth="1"/>
    <col min="3692" max="3695" width="10.125" style="22" customWidth="1"/>
    <col min="3696" max="3696" width="1.125" style="22" customWidth="1"/>
    <col min="3697" max="3697" width="8" style="22" customWidth="1"/>
    <col min="3698" max="3698" width="1.125" style="22" customWidth="1"/>
    <col min="3699" max="3699" width="8" style="22" customWidth="1"/>
    <col min="3700" max="3700" width="1" style="22" customWidth="1"/>
    <col min="3701" max="3704" width="10.125" style="22" customWidth="1"/>
    <col min="3705" max="3705" width="8" style="22" customWidth="1"/>
    <col min="3706" max="3706" width="1.5" style="22" customWidth="1"/>
    <col min="3707" max="3707" width="8" style="22"/>
    <col min="3708" max="3711" width="10.375" style="22" customWidth="1"/>
    <col min="3712" max="3712" width="1.25" style="22" customWidth="1"/>
    <col min="3713" max="3713" width="8" style="22"/>
    <col min="3714" max="3714" width="0.875" style="22" customWidth="1"/>
    <col min="3715" max="3715" width="8" style="22"/>
    <col min="3716" max="3716" width="1" style="22" customWidth="1"/>
    <col min="3717" max="3720" width="10.5" style="22" customWidth="1"/>
    <col min="3721" max="3721" width="8" style="22"/>
    <col min="3722" max="3722" width="1" style="22" customWidth="1"/>
    <col min="3723" max="3723" width="8" style="22"/>
    <col min="3724" max="3727" width="10.5" style="22" customWidth="1"/>
    <col min="3728" max="3728" width="0.875" style="22" customWidth="1"/>
    <col min="3729" max="3729" width="8" style="22"/>
    <col min="3730" max="3730" width="1" style="22" customWidth="1"/>
    <col min="3731" max="3731" width="8" style="22"/>
    <col min="3732" max="3732" width="0.875" style="22" customWidth="1"/>
    <col min="3733" max="3736" width="10.375" style="22" customWidth="1"/>
    <col min="3737" max="3737" width="8" style="22"/>
    <col min="3738" max="3738" width="0.875" style="22" customWidth="1"/>
    <col min="3739" max="3739" width="8" style="22"/>
    <col min="3740" max="3743" width="10.625" style="22" customWidth="1"/>
    <col min="3744" max="3744" width="1.125" style="22" customWidth="1"/>
    <col min="3745" max="3745" width="8" style="22"/>
    <col min="3746" max="3746" width="0.875" style="22" customWidth="1"/>
    <col min="3747" max="3747" width="8" style="22"/>
    <col min="3748" max="3748" width="1" style="22" customWidth="1"/>
    <col min="3749" max="3752" width="10.5" style="22" customWidth="1"/>
    <col min="3753" max="3753" width="8" style="22"/>
    <col min="3754" max="3754" width="0.875" style="22" customWidth="1"/>
    <col min="3755" max="3755" width="8" style="22"/>
    <col min="3756" max="3759" width="10.625" style="22" customWidth="1"/>
    <col min="3760" max="3760" width="0.75" style="22" customWidth="1"/>
    <col min="3761" max="3761" width="8" style="22"/>
    <col min="3762" max="3762" width="0.875" style="22" customWidth="1"/>
    <col min="3763" max="3763" width="8" style="22"/>
    <col min="3764" max="3764" width="0.75" style="22" customWidth="1"/>
    <col min="3765" max="3768" width="10.75" style="22" customWidth="1"/>
    <col min="3769" max="3769" width="8" style="22" customWidth="1"/>
    <col min="3770" max="3770" width="0.875" style="22" customWidth="1"/>
    <col min="3771" max="3771" width="8" style="22"/>
    <col min="3772" max="3775" width="11.125" style="22" customWidth="1"/>
    <col min="3776" max="3776" width="0.875" style="22" customWidth="1"/>
    <col min="3777" max="3777" width="8" style="22"/>
    <col min="3778" max="3778" width="0.75" style="22" customWidth="1"/>
    <col min="3779" max="3779" width="8" style="22"/>
    <col min="3780" max="3780" width="0.625" style="22" customWidth="1"/>
    <col min="3781" max="3784" width="10" style="22" customWidth="1"/>
    <col min="3785" max="3785" width="8" style="22"/>
    <col min="3786" max="3786" width="0.625" style="22" customWidth="1"/>
    <col min="3787" max="3787" width="8" style="22"/>
    <col min="3788" max="3791" width="10.25" style="22" customWidth="1"/>
    <col min="3792" max="3792" width="1.125" style="22" customWidth="1"/>
    <col min="3793" max="3793" width="8" style="22"/>
    <col min="3794" max="3794" width="0.875" style="22" customWidth="1"/>
    <col min="3795" max="3795" width="8" style="22"/>
    <col min="3796" max="3796" width="0.625" style="22" customWidth="1"/>
    <col min="3797" max="3800" width="10.625" style="22" customWidth="1"/>
    <col min="3801" max="3801" width="8.5" style="22" bestFit="1" customWidth="1"/>
    <col min="3802" max="3814" width="8" style="22"/>
    <col min="3815" max="3815" width="15.625" style="22" customWidth="1"/>
    <col min="3816" max="3816" width="8" style="22"/>
    <col min="3817" max="3842" width="0" style="22" hidden="1" customWidth="1"/>
    <col min="3843" max="3843" width="9.625" style="22" customWidth="1"/>
    <col min="3844" max="3858" width="0" style="22" hidden="1" customWidth="1"/>
    <col min="3859" max="3859" width="8" style="22" customWidth="1"/>
    <col min="3860" max="3864" width="0" style="22" hidden="1" customWidth="1"/>
    <col min="3865" max="3865" width="9" style="22" customWidth="1"/>
    <col min="3866" max="3866" width="0.625" style="22" customWidth="1"/>
    <col min="3867" max="3867" width="8" style="22" customWidth="1"/>
    <col min="3868" max="3871" width="10.5" style="22" customWidth="1"/>
    <col min="3872" max="3872" width="1" style="22" customWidth="1"/>
    <col min="3873" max="3873" width="8" style="22" customWidth="1"/>
    <col min="3874" max="3874" width="1.5" style="22" customWidth="1"/>
    <col min="3875" max="3875" width="8" style="22" customWidth="1"/>
    <col min="3876" max="3876" width="0.875" style="22" customWidth="1"/>
    <col min="3877" max="3880" width="10.75" style="22" customWidth="1"/>
    <col min="3881" max="3881" width="8" style="22" customWidth="1"/>
    <col min="3882" max="3882" width="1.375" style="22" customWidth="1"/>
    <col min="3883" max="3883" width="8" style="22" customWidth="1"/>
    <col min="3884" max="3887" width="10.375" style="22" customWidth="1"/>
    <col min="3888" max="3888" width="0.75" style="22" customWidth="1"/>
    <col min="3889" max="3889" width="8" style="22" customWidth="1"/>
    <col min="3890" max="3890" width="0.875" style="22" customWidth="1"/>
    <col min="3891" max="3891" width="8" style="22" customWidth="1"/>
    <col min="3892" max="3892" width="0.875" style="22" customWidth="1"/>
    <col min="3893" max="3896" width="10.5" style="22" customWidth="1"/>
    <col min="3897" max="3897" width="8.5" style="22" customWidth="1"/>
    <col min="3898" max="3898" width="1.25" style="22" customWidth="1"/>
    <col min="3899" max="3899" width="8" style="22" customWidth="1"/>
    <col min="3900" max="3903" width="10.25" style="22" customWidth="1"/>
    <col min="3904" max="3904" width="1.125" style="22" customWidth="1"/>
    <col min="3905" max="3905" width="8" style="22" customWidth="1"/>
    <col min="3906" max="3906" width="1.125" style="22" customWidth="1"/>
    <col min="3907" max="3907" width="8" style="22" customWidth="1"/>
    <col min="3908" max="3908" width="1" style="22" customWidth="1"/>
    <col min="3909" max="3912" width="10.5" style="22" customWidth="1"/>
    <col min="3913" max="3913" width="8" style="22" customWidth="1"/>
    <col min="3914" max="3914" width="1" style="22" customWidth="1"/>
    <col min="3915" max="3915" width="8" style="22" customWidth="1"/>
    <col min="3916" max="3919" width="10.625" style="22" customWidth="1"/>
    <col min="3920" max="3920" width="1" style="22" customWidth="1"/>
    <col min="3921" max="3921" width="8" style="22" customWidth="1"/>
    <col min="3922" max="3922" width="1.125" style="22" customWidth="1"/>
    <col min="3923" max="3923" width="8" style="22" customWidth="1"/>
    <col min="3924" max="3924" width="1.125" style="22" customWidth="1"/>
    <col min="3925" max="3928" width="10.375" style="22" customWidth="1"/>
    <col min="3929" max="3929" width="8" style="22" customWidth="1"/>
    <col min="3930" max="3930" width="0.75" style="22" customWidth="1"/>
    <col min="3931" max="3931" width="8" style="22" customWidth="1"/>
    <col min="3932" max="3935" width="10.25" style="22" customWidth="1"/>
    <col min="3936" max="3936" width="0.75" style="22" customWidth="1"/>
    <col min="3937" max="3937" width="8" style="22" customWidth="1"/>
    <col min="3938" max="3938" width="1" style="22" customWidth="1"/>
    <col min="3939" max="3939" width="8" style="22" customWidth="1"/>
    <col min="3940" max="3940" width="0.875" style="22" customWidth="1"/>
    <col min="3941" max="3944" width="10.25" style="22" customWidth="1"/>
    <col min="3945" max="3945" width="8" style="22" customWidth="1"/>
    <col min="3946" max="3946" width="0.875" style="22" customWidth="1"/>
    <col min="3947" max="3947" width="8" style="22" customWidth="1"/>
    <col min="3948" max="3951" width="10.125" style="22" customWidth="1"/>
    <col min="3952" max="3952" width="1.125" style="22" customWidth="1"/>
    <col min="3953" max="3953" width="8" style="22" customWidth="1"/>
    <col min="3954" max="3954" width="1.125" style="22" customWidth="1"/>
    <col min="3955" max="3955" width="8" style="22" customWidth="1"/>
    <col min="3956" max="3956" width="1" style="22" customWidth="1"/>
    <col min="3957" max="3960" width="10.125" style="22" customWidth="1"/>
    <col min="3961" max="3961" width="8" style="22" customWidth="1"/>
    <col min="3962" max="3962" width="1.5" style="22" customWidth="1"/>
    <col min="3963" max="3963" width="8" style="22"/>
    <col min="3964" max="3967" width="10.375" style="22" customWidth="1"/>
    <col min="3968" max="3968" width="1.25" style="22" customWidth="1"/>
    <col min="3969" max="3969" width="8" style="22"/>
    <col min="3970" max="3970" width="0.875" style="22" customWidth="1"/>
    <col min="3971" max="3971" width="8" style="22"/>
    <col min="3972" max="3972" width="1" style="22" customWidth="1"/>
    <col min="3973" max="3976" width="10.5" style="22" customWidth="1"/>
    <col min="3977" max="3977" width="8" style="22"/>
    <col min="3978" max="3978" width="1" style="22" customWidth="1"/>
    <col min="3979" max="3979" width="8" style="22"/>
    <col min="3980" max="3983" width="10.5" style="22" customWidth="1"/>
    <col min="3984" max="3984" width="0.875" style="22" customWidth="1"/>
    <col min="3985" max="3985" width="8" style="22"/>
    <col min="3986" max="3986" width="1" style="22" customWidth="1"/>
    <col min="3987" max="3987" width="8" style="22"/>
    <col min="3988" max="3988" width="0.875" style="22" customWidth="1"/>
    <col min="3989" max="3992" width="10.375" style="22" customWidth="1"/>
    <col min="3993" max="3993" width="8" style="22"/>
    <col min="3994" max="3994" width="0.875" style="22" customWidth="1"/>
    <col min="3995" max="3995" width="8" style="22"/>
    <col min="3996" max="3999" width="10.625" style="22" customWidth="1"/>
    <col min="4000" max="4000" width="1.125" style="22" customWidth="1"/>
    <col min="4001" max="4001" width="8" style="22"/>
    <col min="4002" max="4002" width="0.875" style="22" customWidth="1"/>
    <col min="4003" max="4003" width="8" style="22"/>
    <col min="4004" max="4004" width="1" style="22" customWidth="1"/>
    <col min="4005" max="4008" width="10.5" style="22" customWidth="1"/>
    <col min="4009" max="4009" width="8" style="22"/>
    <col min="4010" max="4010" width="0.875" style="22" customWidth="1"/>
    <col min="4011" max="4011" width="8" style="22"/>
    <col min="4012" max="4015" width="10.625" style="22" customWidth="1"/>
    <col min="4016" max="4016" width="0.75" style="22" customWidth="1"/>
    <col min="4017" max="4017" width="8" style="22"/>
    <col min="4018" max="4018" width="0.875" style="22" customWidth="1"/>
    <col min="4019" max="4019" width="8" style="22"/>
    <col min="4020" max="4020" width="0.75" style="22" customWidth="1"/>
    <col min="4021" max="4024" width="10.75" style="22" customWidth="1"/>
    <col min="4025" max="4025" width="8" style="22" customWidth="1"/>
    <col min="4026" max="4026" width="0.875" style="22" customWidth="1"/>
    <col min="4027" max="4027" width="8" style="22"/>
    <col min="4028" max="4031" width="11.125" style="22" customWidth="1"/>
    <col min="4032" max="4032" width="0.875" style="22" customWidth="1"/>
    <col min="4033" max="4033" width="8" style="22"/>
    <col min="4034" max="4034" width="0.75" style="22" customWidth="1"/>
    <col min="4035" max="4035" width="8" style="22"/>
    <col min="4036" max="4036" width="0.625" style="22" customWidth="1"/>
    <col min="4037" max="4040" width="10" style="22" customWidth="1"/>
    <col min="4041" max="4041" width="8" style="22"/>
    <col min="4042" max="4042" width="0.625" style="22" customWidth="1"/>
    <col min="4043" max="4043" width="8" style="22"/>
    <col min="4044" max="4047" width="10.25" style="22" customWidth="1"/>
    <col min="4048" max="4048" width="1.125" style="22" customWidth="1"/>
    <col min="4049" max="4049" width="8" style="22"/>
    <col min="4050" max="4050" width="0.875" style="22" customWidth="1"/>
    <col min="4051" max="4051" width="8" style="22"/>
    <col min="4052" max="4052" width="0.625" style="22" customWidth="1"/>
    <col min="4053" max="4056" width="10.625" style="22" customWidth="1"/>
    <col min="4057" max="4057" width="8.5" style="22" bestFit="1" customWidth="1"/>
    <col min="4058" max="4070" width="8" style="22"/>
    <col min="4071" max="4071" width="15.625" style="22" customWidth="1"/>
    <col min="4072" max="4072" width="8" style="22"/>
    <col min="4073" max="4098" width="0" style="22" hidden="1" customWidth="1"/>
    <col min="4099" max="4099" width="9.625" style="22" customWidth="1"/>
    <col min="4100" max="4114" width="0" style="22" hidden="1" customWidth="1"/>
    <col min="4115" max="4115" width="8" style="22" customWidth="1"/>
    <col min="4116" max="4120" width="0" style="22" hidden="1" customWidth="1"/>
    <col min="4121" max="4121" width="9" style="22" customWidth="1"/>
    <col min="4122" max="4122" width="0.625" style="22" customWidth="1"/>
    <col min="4123" max="4123" width="8" style="22" customWidth="1"/>
    <col min="4124" max="4127" width="10.5" style="22" customWidth="1"/>
    <col min="4128" max="4128" width="1" style="22" customWidth="1"/>
    <col min="4129" max="4129" width="8" style="22" customWidth="1"/>
    <col min="4130" max="4130" width="1.5" style="22" customWidth="1"/>
    <col min="4131" max="4131" width="8" style="22" customWidth="1"/>
    <col min="4132" max="4132" width="0.875" style="22" customWidth="1"/>
    <col min="4133" max="4136" width="10.75" style="22" customWidth="1"/>
    <col min="4137" max="4137" width="8" style="22" customWidth="1"/>
    <col min="4138" max="4138" width="1.375" style="22" customWidth="1"/>
    <col min="4139" max="4139" width="8" style="22" customWidth="1"/>
    <col min="4140" max="4143" width="10.375" style="22" customWidth="1"/>
    <col min="4144" max="4144" width="0.75" style="22" customWidth="1"/>
    <col min="4145" max="4145" width="8" style="22" customWidth="1"/>
    <col min="4146" max="4146" width="0.875" style="22" customWidth="1"/>
    <col min="4147" max="4147" width="8" style="22" customWidth="1"/>
    <col min="4148" max="4148" width="0.875" style="22" customWidth="1"/>
    <col min="4149" max="4152" width="10.5" style="22" customWidth="1"/>
    <col min="4153" max="4153" width="8.5" style="22" customWidth="1"/>
    <col min="4154" max="4154" width="1.25" style="22" customWidth="1"/>
    <col min="4155" max="4155" width="8" style="22" customWidth="1"/>
    <col min="4156" max="4159" width="10.25" style="22" customWidth="1"/>
    <col min="4160" max="4160" width="1.125" style="22" customWidth="1"/>
    <col min="4161" max="4161" width="8" style="22" customWidth="1"/>
    <col min="4162" max="4162" width="1.125" style="22" customWidth="1"/>
    <col min="4163" max="4163" width="8" style="22" customWidth="1"/>
    <col min="4164" max="4164" width="1" style="22" customWidth="1"/>
    <col min="4165" max="4168" width="10.5" style="22" customWidth="1"/>
    <col min="4169" max="4169" width="8" style="22" customWidth="1"/>
    <col min="4170" max="4170" width="1" style="22" customWidth="1"/>
    <col min="4171" max="4171" width="8" style="22" customWidth="1"/>
    <col min="4172" max="4175" width="10.625" style="22" customWidth="1"/>
    <col min="4176" max="4176" width="1" style="22" customWidth="1"/>
    <col min="4177" max="4177" width="8" style="22" customWidth="1"/>
    <col min="4178" max="4178" width="1.125" style="22" customWidth="1"/>
    <col min="4179" max="4179" width="8" style="22" customWidth="1"/>
    <col min="4180" max="4180" width="1.125" style="22" customWidth="1"/>
    <col min="4181" max="4184" width="10.375" style="22" customWidth="1"/>
    <col min="4185" max="4185" width="8" style="22" customWidth="1"/>
    <col min="4186" max="4186" width="0.75" style="22" customWidth="1"/>
    <col min="4187" max="4187" width="8" style="22" customWidth="1"/>
    <col min="4188" max="4191" width="10.25" style="22" customWidth="1"/>
    <col min="4192" max="4192" width="0.75" style="22" customWidth="1"/>
    <col min="4193" max="4193" width="8" style="22" customWidth="1"/>
    <col min="4194" max="4194" width="1" style="22" customWidth="1"/>
    <col min="4195" max="4195" width="8" style="22" customWidth="1"/>
    <col min="4196" max="4196" width="0.875" style="22" customWidth="1"/>
    <col min="4197" max="4200" width="10.25" style="22" customWidth="1"/>
    <col min="4201" max="4201" width="8" style="22" customWidth="1"/>
    <col min="4202" max="4202" width="0.875" style="22" customWidth="1"/>
    <col min="4203" max="4203" width="8" style="22" customWidth="1"/>
    <col min="4204" max="4207" width="10.125" style="22" customWidth="1"/>
    <col min="4208" max="4208" width="1.125" style="22" customWidth="1"/>
    <col min="4209" max="4209" width="8" style="22" customWidth="1"/>
    <col min="4210" max="4210" width="1.125" style="22" customWidth="1"/>
    <col min="4211" max="4211" width="8" style="22" customWidth="1"/>
    <col min="4212" max="4212" width="1" style="22" customWidth="1"/>
    <col min="4213" max="4216" width="10.125" style="22" customWidth="1"/>
    <col min="4217" max="4217" width="8" style="22" customWidth="1"/>
    <col min="4218" max="4218" width="1.5" style="22" customWidth="1"/>
    <col min="4219" max="4219" width="8" style="22"/>
    <col min="4220" max="4223" width="10.375" style="22" customWidth="1"/>
    <col min="4224" max="4224" width="1.25" style="22" customWidth="1"/>
    <col min="4225" max="4225" width="8" style="22"/>
    <col min="4226" max="4226" width="0.875" style="22" customWidth="1"/>
    <col min="4227" max="4227" width="8" style="22"/>
    <col min="4228" max="4228" width="1" style="22" customWidth="1"/>
    <col min="4229" max="4232" width="10.5" style="22" customWidth="1"/>
    <col min="4233" max="4233" width="8" style="22"/>
    <col min="4234" max="4234" width="1" style="22" customWidth="1"/>
    <col min="4235" max="4235" width="8" style="22"/>
    <col min="4236" max="4239" width="10.5" style="22" customWidth="1"/>
    <col min="4240" max="4240" width="0.875" style="22" customWidth="1"/>
    <col min="4241" max="4241" width="8" style="22"/>
    <col min="4242" max="4242" width="1" style="22" customWidth="1"/>
    <col min="4243" max="4243" width="8" style="22"/>
    <col min="4244" max="4244" width="0.875" style="22" customWidth="1"/>
    <col min="4245" max="4248" width="10.375" style="22" customWidth="1"/>
    <col min="4249" max="4249" width="8" style="22"/>
    <col min="4250" max="4250" width="0.875" style="22" customWidth="1"/>
    <col min="4251" max="4251" width="8" style="22"/>
    <col min="4252" max="4255" width="10.625" style="22" customWidth="1"/>
    <col min="4256" max="4256" width="1.125" style="22" customWidth="1"/>
    <col min="4257" max="4257" width="8" style="22"/>
    <col min="4258" max="4258" width="0.875" style="22" customWidth="1"/>
    <col min="4259" max="4259" width="8" style="22"/>
    <col min="4260" max="4260" width="1" style="22" customWidth="1"/>
    <col min="4261" max="4264" width="10.5" style="22" customWidth="1"/>
    <col min="4265" max="4265" width="8" style="22"/>
    <col min="4266" max="4266" width="0.875" style="22" customWidth="1"/>
    <col min="4267" max="4267" width="8" style="22"/>
    <col min="4268" max="4271" width="10.625" style="22" customWidth="1"/>
    <col min="4272" max="4272" width="0.75" style="22" customWidth="1"/>
    <col min="4273" max="4273" width="8" style="22"/>
    <col min="4274" max="4274" width="0.875" style="22" customWidth="1"/>
    <col min="4275" max="4275" width="8" style="22"/>
    <col min="4276" max="4276" width="0.75" style="22" customWidth="1"/>
    <col min="4277" max="4280" width="10.75" style="22" customWidth="1"/>
    <col min="4281" max="4281" width="8" style="22" customWidth="1"/>
    <col min="4282" max="4282" width="0.875" style="22" customWidth="1"/>
    <col min="4283" max="4283" width="8" style="22"/>
    <col min="4284" max="4287" width="11.125" style="22" customWidth="1"/>
    <col min="4288" max="4288" width="0.875" style="22" customWidth="1"/>
    <col min="4289" max="4289" width="8" style="22"/>
    <col min="4290" max="4290" width="0.75" style="22" customWidth="1"/>
    <col min="4291" max="4291" width="8" style="22"/>
    <col min="4292" max="4292" width="0.625" style="22" customWidth="1"/>
    <col min="4293" max="4296" width="10" style="22" customWidth="1"/>
    <col min="4297" max="4297" width="8" style="22"/>
    <col min="4298" max="4298" width="0.625" style="22" customWidth="1"/>
    <col min="4299" max="4299" width="8" style="22"/>
    <col min="4300" max="4303" width="10.25" style="22" customWidth="1"/>
    <col min="4304" max="4304" width="1.125" style="22" customWidth="1"/>
    <col min="4305" max="4305" width="8" style="22"/>
    <col min="4306" max="4306" width="0.875" style="22" customWidth="1"/>
    <col min="4307" max="4307" width="8" style="22"/>
    <col min="4308" max="4308" width="0.625" style="22" customWidth="1"/>
    <col min="4309" max="4312" width="10.625" style="22" customWidth="1"/>
    <col min="4313" max="4313" width="8.5" style="22" bestFit="1" customWidth="1"/>
    <col min="4314" max="4326" width="8" style="22"/>
    <col min="4327" max="4327" width="15.625" style="22" customWidth="1"/>
    <col min="4328" max="4328" width="8" style="22"/>
    <col min="4329" max="4354" width="0" style="22" hidden="1" customWidth="1"/>
    <col min="4355" max="4355" width="9.625" style="22" customWidth="1"/>
    <col min="4356" max="4370" width="0" style="22" hidden="1" customWidth="1"/>
    <col min="4371" max="4371" width="8" style="22" customWidth="1"/>
    <col min="4372" max="4376" width="0" style="22" hidden="1" customWidth="1"/>
    <col min="4377" max="4377" width="9" style="22" customWidth="1"/>
    <col min="4378" max="4378" width="0.625" style="22" customWidth="1"/>
    <col min="4379" max="4379" width="8" style="22" customWidth="1"/>
    <col min="4380" max="4383" width="10.5" style="22" customWidth="1"/>
    <col min="4384" max="4384" width="1" style="22" customWidth="1"/>
    <col min="4385" max="4385" width="8" style="22" customWidth="1"/>
    <col min="4386" max="4386" width="1.5" style="22" customWidth="1"/>
    <col min="4387" max="4387" width="8" style="22" customWidth="1"/>
    <col min="4388" max="4388" width="0.875" style="22" customWidth="1"/>
    <col min="4389" max="4392" width="10.75" style="22" customWidth="1"/>
    <col min="4393" max="4393" width="8" style="22" customWidth="1"/>
    <col min="4394" max="4394" width="1.375" style="22" customWidth="1"/>
    <col min="4395" max="4395" width="8" style="22" customWidth="1"/>
    <col min="4396" max="4399" width="10.375" style="22" customWidth="1"/>
    <col min="4400" max="4400" width="0.75" style="22" customWidth="1"/>
    <col min="4401" max="4401" width="8" style="22" customWidth="1"/>
    <col min="4402" max="4402" width="0.875" style="22" customWidth="1"/>
    <col min="4403" max="4403" width="8" style="22" customWidth="1"/>
    <col min="4404" max="4404" width="0.875" style="22" customWidth="1"/>
    <col min="4405" max="4408" width="10.5" style="22" customWidth="1"/>
    <col min="4409" max="4409" width="8.5" style="22" customWidth="1"/>
    <col min="4410" max="4410" width="1.25" style="22" customWidth="1"/>
    <col min="4411" max="4411" width="8" style="22" customWidth="1"/>
    <col min="4412" max="4415" width="10.25" style="22" customWidth="1"/>
    <col min="4416" max="4416" width="1.125" style="22" customWidth="1"/>
    <col min="4417" max="4417" width="8" style="22" customWidth="1"/>
    <col min="4418" max="4418" width="1.125" style="22" customWidth="1"/>
    <col min="4419" max="4419" width="8" style="22" customWidth="1"/>
    <col min="4420" max="4420" width="1" style="22" customWidth="1"/>
    <col min="4421" max="4424" width="10.5" style="22" customWidth="1"/>
    <col min="4425" max="4425" width="8" style="22" customWidth="1"/>
    <col min="4426" max="4426" width="1" style="22" customWidth="1"/>
    <col min="4427" max="4427" width="8" style="22" customWidth="1"/>
    <col min="4428" max="4431" width="10.625" style="22" customWidth="1"/>
    <col min="4432" max="4432" width="1" style="22" customWidth="1"/>
    <col min="4433" max="4433" width="8" style="22" customWidth="1"/>
    <col min="4434" max="4434" width="1.125" style="22" customWidth="1"/>
    <col min="4435" max="4435" width="8" style="22" customWidth="1"/>
    <col min="4436" max="4436" width="1.125" style="22" customWidth="1"/>
    <col min="4437" max="4440" width="10.375" style="22" customWidth="1"/>
    <col min="4441" max="4441" width="8" style="22" customWidth="1"/>
    <col min="4442" max="4442" width="0.75" style="22" customWidth="1"/>
    <col min="4443" max="4443" width="8" style="22" customWidth="1"/>
    <col min="4444" max="4447" width="10.25" style="22" customWidth="1"/>
    <col min="4448" max="4448" width="0.75" style="22" customWidth="1"/>
    <col min="4449" max="4449" width="8" style="22" customWidth="1"/>
    <col min="4450" max="4450" width="1" style="22" customWidth="1"/>
    <col min="4451" max="4451" width="8" style="22" customWidth="1"/>
    <col min="4452" max="4452" width="0.875" style="22" customWidth="1"/>
    <col min="4453" max="4456" width="10.25" style="22" customWidth="1"/>
    <col min="4457" max="4457" width="8" style="22" customWidth="1"/>
    <col min="4458" max="4458" width="0.875" style="22" customWidth="1"/>
    <col min="4459" max="4459" width="8" style="22" customWidth="1"/>
    <col min="4460" max="4463" width="10.125" style="22" customWidth="1"/>
    <col min="4464" max="4464" width="1.125" style="22" customWidth="1"/>
    <col min="4465" max="4465" width="8" style="22" customWidth="1"/>
    <col min="4466" max="4466" width="1.125" style="22" customWidth="1"/>
    <col min="4467" max="4467" width="8" style="22" customWidth="1"/>
    <col min="4468" max="4468" width="1" style="22" customWidth="1"/>
    <col min="4469" max="4472" width="10.125" style="22" customWidth="1"/>
    <col min="4473" max="4473" width="8" style="22" customWidth="1"/>
    <col min="4474" max="4474" width="1.5" style="22" customWidth="1"/>
    <col min="4475" max="4475" width="8" style="22"/>
    <col min="4476" max="4479" width="10.375" style="22" customWidth="1"/>
    <col min="4480" max="4480" width="1.25" style="22" customWidth="1"/>
    <col min="4481" max="4481" width="8" style="22"/>
    <col min="4482" max="4482" width="0.875" style="22" customWidth="1"/>
    <col min="4483" max="4483" width="8" style="22"/>
    <col min="4484" max="4484" width="1" style="22" customWidth="1"/>
    <col min="4485" max="4488" width="10.5" style="22" customWidth="1"/>
    <col min="4489" max="4489" width="8" style="22"/>
    <col min="4490" max="4490" width="1" style="22" customWidth="1"/>
    <col min="4491" max="4491" width="8" style="22"/>
    <col min="4492" max="4495" width="10.5" style="22" customWidth="1"/>
    <col min="4496" max="4496" width="0.875" style="22" customWidth="1"/>
    <col min="4497" max="4497" width="8" style="22"/>
    <col min="4498" max="4498" width="1" style="22" customWidth="1"/>
    <col min="4499" max="4499" width="8" style="22"/>
    <col min="4500" max="4500" width="0.875" style="22" customWidth="1"/>
    <col min="4501" max="4504" width="10.375" style="22" customWidth="1"/>
    <col min="4505" max="4505" width="8" style="22"/>
    <col min="4506" max="4506" width="0.875" style="22" customWidth="1"/>
    <col min="4507" max="4507" width="8" style="22"/>
    <col min="4508" max="4511" width="10.625" style="22" customWidth="1"/>
    <col min="4512" max="4512" width="1.125" style="22" customWidth="1"/>
    <col min="4513" max="4513" width="8" style="22"/>
    <col min="4514" max="4514" width="0.875" style="22" customWidth="1"/>
    <col min="4515" max="4515" width="8" style="22"/>
    <col min="4516" max="4516" width="1" style="22" customWidth="1"/>
    <col min="4517" max="4520" width="10.5" style="22" customWidth="1"/>
    <col min="4521" max="4521" width="8" style="22"/>
    <col min="4522" max="4522" width="0.875" style="22" customWidth="1"/>
    <col min="4523" max="4523" width="8" style="22"/>
    <col min="4524" max="4527" width="10.625" style="22" customWidth="1"/>
    <col min="4528" max="4528" width="0.75" style="22" customWidth="1"/>
    <col min="4529" max="4529" width="8" style="22"/>
    <col min="4530" max="4530" width="0.875" style="22" customWidth="1"/>
    <col min="4531" max="4531" width="8" style="22"/>
    <col min="4532" max="4532" width="0.75" style="22" customWidth="1"/>
    <col min="4533" max="4536" width="10.75" style="22" customWidth="1"/>
    <col min="4537" max="4537" width="8" style="22" customWidth="1"/>
    <col min="4538" max="4538" width="0.875" style="22" customWidth="1"/>
    <col min="4539" max="4539" width="8" style="22"/>
    <col min="4540" max="4543" width="11.125" style="22" customWidth="1"/>
    <col min="4544" max="4544" width="0.875" style="22" customWidth="1"/>
    <col min="4545" max="4545" width="8" style="22"/>
    <col min="4546" max="4546" width="0.75" style="22" customWidth="1"/>
    <col min="4547" max="4547" width="8" style="22"/>
    <col min="4548" max="4548" width="0.625" style="22" customWidth="1"/>
    <col min="4549" max="4552" width="10" style="22" customWidth="1"/>
    <col min="4553" max="4553" width="8" style="22"/>
    <col min="4554" max="4554" width="0.625" style="22" customWidth="1"/>
    <col min="4555" max="4555" width="8" style="22"/>
    <col min="4556" max="4559" width="10.25" style="22" customWidth="1"/>
    <col min="4560" max="4560" width="1.125" style="22" customWidth="1"/>
    <col min="4561" max="4561" width="8" style="22"/>
    <col min="4562" max="4562" width="0.875" style="22" customWidth="1"/>
    <col min="4563" max="4563" width="8" style="22"/>
    <col min="4564" max="4564" width="0.625" style="22" customWidth="1"/>
    <col min="4565" max="4568" width="10.625" style="22" customWidth="1"/>
    <col min="4569" max="4569" width="8.5" style="22" bestFit="1" customWidth="1"/>
    <col min="4570" max="4582" width="8" style="22"/>
    <col min="4583" max="4583" width="15.625" style="22" customWidth="1"/>
    <col min="4584" max="4584" width="8" style="22"/>
    <col min="4585" max="4610" width="0" style="22" hidden="1" customWidth="1"/>
    <col min="4611" max="4611" width="9.625" style="22" customWidth="1"/>
    <col min="4612" max="4626" width="0" style="22" hidden="1" customWidth="1"/>
    <col min="4627" max="4627" width="8" style="22" customWidth="1"/>
    <col min="4628" max="4632" width="0" style="22" hidden="1" customWidth="1"/>
    <col min="4633" max="4633" width="9" style="22" customWidth="1"/>
    <col min="4634" max="4634" width="0.625" style="22" customWidth="1"/>
    <col min="4635" max="4635" width="8" style="22" customWidth="1"/>
    <col min="4636" max="4639" width="10.5" style="22" customWidth="1"/>
    <col min="4640" max="4640" width="1" style="22" customWidth="1"/>
    <col min="4641" max="4641" width="8" style="22" customWidth="1"/>
    <col min="4642" max="4642" width="1.5" style="22" customWidth="1"/>
    <col min="4643" max="4643" width="8" style="22" customWidth="1"/>
    <col min="4644" max="4644" width="0.875" style="22" customWidth="1"/>
    <col min="4645" max="4648" width="10.75" style="22" customWidth="1"/>
    <col min="4649" max="4649" width="8" style="22" customWidth="1"/>
    <col min="4650" max="4650" width="1.375" style="22" customWidth="1"/>
    <col min="4651" max="4651" width="8" style="22" customWidth="1"/>
    <col min="4652" max="4655" width="10.375" style="22" customWidth="1"/>
    <col min="4656" max="4656" width="0.75" style="22" customWidth="1"/>
    <col min="4657" max="4657" width="8" style="22" customWidth="1"/>
    <col min="4658" max="4658" width="0.875" style="22" customWidth="1"/>
    <col min="4659" max="4659" width="8" style="22" customWidth="1"/>
    <col min="4660" max="4660" width="0.875" style="22" customWidth="1"/>
    <col min="4661" max="4664" width="10.5" style="22" customWidth="1"/>
    <col min="4665" max="4665" width="8.5" style="22" customWidth="1"/>
    <col min="4666" max="4666" width="1.25" style="22" customWidth="1"/>
    <col min="4667" max="4667" width="8" style="22" customWidth="1"/>
    <col min="4668" max="4671" width="10.25" style="22" customWidth="1"/>
    <col min="4672" max="4672" width="1.125" style="22" customWidth="1"/>
    <col min="4673" max="4673" width="8" style="22" customWidth="1"/>
    <col min="4674" max="4674" width="1.125" style="22" customWidth="1"/>
    <col min="4675" max="4675" width="8" style="22" customWidth="1"/>
    <col min="4676" max="4676" width="1" style="22" customWidth="1"/>
    <col min="4677" max="4680" width="10.5" style="22" customWidth="1"/>
    <col min="4681" max="4681" width="8" style="22" customWidth="1"/>
    <col min="4682" max="4682" width="1" style="22" customWidth="1"/>
    <col min="4683" max="4683" width="8" style="22" customWidth="1"/>
    <col min="4684" max="4687" width="10.625" style="22" customWidth="1"/>
    <col min="4688" max="4688" width="1" style="22" customWidth="1"/>
    <col min="4689" max="4689" width="8" style="22" customWidth="1"/>
    <col min="4690" max="4690" width="1.125" style="22" customWidth="1"/>
    <col min="4691" max="4691" width="8" style="22" customWidth="1"/>
    <col min="4692" max="4692" width="1.125" style="22" customWidth="1"/>
    <col min="4693" max="4696" width="10.375" style="22" customWidth="1"/>
    <col min="4697" max="4697" width="8" style="22" customWidth="1"/>
    <col min="4698" max="4698" width="0.75" style="22" customWidth="1"/>
    <col min="4699" max="4699" width="8" style="22" customWidth="1"/>
    <col min="4700" max="4703" width="10.25" style="22" customWidth="1"/>
    <col min="4704" max="4704" width="0.75" style="22" customWidth="1"/>
    <col min="4705" max="4705" width="8" style="22" customWidth="1"/>
    <col min="4706" max="4706" width="1" style="22" customWidth="1"/>
    <col min="4707" max="4707" width="8" style="22" customWidth="1"/>
    <col min="4708" max="4708" width="0.875" style="22" customWidth="1"/>
    <col min="4709" max="4712" width="10.25" style="22" customWidth="1"/>
    <col min="4713" max="4713" width="8" style="22" customWidth="1"/>
    <col min="4714" max="4714" width="0.875" style="22" customWidth="1"/>
    <col min="4715" max="4715" width="8" style="22" customWidth="1"/>
    <col min="4716" max="4719" width="10.125" style="22" customWidth="1"/>
    <col min="4720" max="4720" width="1.125" style="22" customWidth="1"/>
    <col min="4721" max="4721" width="8" style="22" customWidth="1"/>
    <col min="4722" max="4722" width="1.125" style="22" customWidth="1"/>
    <col min="4723" max="4723" width="8" style="22" customWidth="1"/>
    <col min="4724" max="4724" width="1" style="22" customWidth="1"/>
    <col min="4725" max="4728" width="10.125" style="22" customWidth="1"/>
    <col min="4729" max="4729" width="8" style="22" customWidth="1"/>
    <col min="4730" max="4730" width="1.5" style="22" customWidth="1"/>
    <col min="4731" max="4731" width="8" style="22"/>
    <col min="4732" max="4735" width="10.375" style="22" customWidth="1"/>
    <col min="4736" max="4736" width="1.25" style="22" customWidth="1"/>
    <col min="4737" max="4737" width="8" style="22"/>
    <col min="4738" max="4738" width="0.875" style="22" customWidth="1"/>
    <col min="4739" max="4739" width="8" style="22"/>
    <col min="4740" max="4740" width="1" style="22" customWidth="1"/>
    <col min="4741" max="4744" width="10.5" style="22" customWidth="1"/>
    <col min="4745" max="4745" width="8" style="22"/>
    <col min="4746" max="4746" width="1" style="22" customWidth="1"/>
    <col min="4747" max="4747" width="8" style="22"/>
    <col min="4748" max="4751" width="10.5" style="22" customWidth="1"/>
    <col min="4752" max="4752" width="0.875" style="22" customWidth="1"/>
    <col min="4753" max="4753" width="8" style="22"/>
    <col min="4754" max="4754" width="1" style="22" customWidth="1"/>
    <col min="4755" max="4755" width="8" style="22"/>
    <col min="4756" max="4756" width="0.875" style="22" customWidth="1"/>
    <col min="4757" max="4760" width="10.375" style="22" customWidth="1"/>
    <col min="4761" max="4761" width="8" style="22"/>
    <col min="4762" max="4762" width="0.875" style="22" customWidth="1"/>
    <col min="4763" max="4763" width="8" style="22"/>
    <col min="4764" max="4767" width="10.625" style="22" customWidth="1"/>
    <col min="4768" max="4768" width="1.125" style="22" customWidth="1"/>
    <col min="4769" max="4769" width="8" style="22"/>
    <col min="4770" max="4770" width="0.875" style="22" customWidth="1"/>
    <col min="4771" max="4771" width="8" style="22"/>
    <col min="4772" max="4772" width="1" style="22" customWidth="1"/>
    <col min="4773" max="4776" width="10.5" style="22" customWidth="1"/>
    <col min="4777" max="4777" width="8" style="22"/>
    <col min="4778" max="4778" width="0.875" style="22" customWidth="1"/>
    <col min="4779" max="4779" width="8" style="22"/>
    <col min="4780" max="4783" width="10.625" style="22" customWidth="1"/>
    <col min="4784" max="4784" width="0.75" style="22" customWidth="1"/>
    <col min="4785" max="4785" width="8" style="22"/>
    <col min="4786" max="4786" width="0.875" style="22" customWidth="1"/>
    <col min="4787" max="4787" width="8" style="22"/>
    <col min="4788" max="4788" width="0.75" style="22" customWidth="1"/>
    <col min="4789" max="4792" width="10.75" style="22" customWidth="1"/>
    <col min="4793" max="4793" width="8" style="22" customWidth="1"/>
    <col min="4794" max="4794" width="0.875" style="22" customWidth="1"/>
    <col min="4795" max="4795" width="8" style="22"/>
    <col min="4796" max="4799" width="11.125" style="22" customWidth="1"/>
    <col min="4800" max="4800" width="0.875" style="22" customWidth="1"/>
    <col min="4801" max="4801" width="8" style="22"/>
    <col min="4802" max="4802" width="0.75" style="22" customWidth="1"/>
    <col min="4803" max="4803" width="8" style="22"/>
    <col min="4804" max="4804" width="0.625" style="22" customWidth="1"/>
    <col min="4805" max="4808" width="10" style="22" customWidth="1"/>
    <col min="4809" max="4809" width="8" style="22"/>
    <col min="4810" max="4810" width="0.625" style="22" customWidth="1"/>
    <col min="4811" max="4811" width="8" style="22"/>
    <col min="4812" max="4815" width="10.25" style="22" customWidth="1"/>
    <col min="4816" max="4816" width="1.125" style="22" customWidth="1"/>
    <col min="4817" max="4817" width="8" style="22"/>
    <col min="4818" max="4818" width="0.875" style="22" customWidth="1"/>
    <col min="4819" max="4819" width="8" style="22"/>
    <col min="4820" max="4820" width="0.625" style="22" customWidth="1"/>
    <col min="4821" max="4824" width="10.625" style="22" customWidth="1"/>
    <col min="4825" max="4825" width="8.5" style="22" bestFit="1" customWidth="1"/>
    <col min="4826" max="4838" width="8" style="22"/>
    <col min="4839" max="4839" width="15.625" style="22" customWidth="1"/>
    <col min="4840" max="4840" width="8" style="22"/>
    <col min="4841" max="4866" width="0" style="22" hidden="1" customWidth="1"/>
    <col min="4867" max="4867" width="9.625" style="22" customWidth="1"/>
    <col min="4868" max="4882" width="0" style="22" hidden="1" customWidth="1"/>
    <col min="4883" max="4883" width="8" style="22" customWidth="1"/>
    <col min="4884" max="4888" width="0" style="22" hidden="1" customWidth="1"/>
    <col min="4889" max="4889" width="9" style="22" customWidth="1"/>
    <col min="4890" max="4890" width="0.625" style="22" customWidth="1"/>
    <col min="4891" max="4891" width="8" style="22" customWidth="1"/>
    <col min="4892" max="4895" width="10.5" style="22" customWidth="1"/>
    <col min="4896" max="4896" width="1" style="22" customWidth="1"/>
    <col min="4897" max="4897" width="8" style="22" customWidth="1"/>
    <col min="4898" max="4898" width="1.5" style="22" customWidth="1"/>
    <col min="4899" max="4899" width="8" style="22" customWidth="1"/>
    <col min="4900" max="4900" width="0.875" style="22" customWidth="1"/>
    <col min="4901" max="4904" width="10.75" style="22" customWidth="1"/>
    <col min="4905" max="4905" width="8" style="22" customWidth="1"/>
    <col min="4906" max="4906" width="1.375" style="22" customWidth="1"/>
    <col min="4907" max="4907" width="8" style="22" customWidth="1"/>
    <col min="4908" max="4911" width="10.375" style="22" customWidth="1"/>
    <col min="4912" max="4912" width="0.75" style="22" customWidth="1"/>
    <col min="4913" max="4913" width="8" style="22" customWidth="1"/>
    <col min="4914" max="4914" width="0.875" style="22" customWidth="1"/>
    <col min="4915" max="4915" width="8" style="22" customWidth="1"/>
    <col min="4916" max="4916" width="0.875" style="22" customWidth="1"/>
    <col min="4917" max="4920" width="10.5" style="22" customWidth="1"/>
    <col min="4921" max="4921" width="8.5" style="22" customWidth="1"/>
    <col min="4922" max="4922" width="1.25" style="22" customWidth="1"/>
    <col min="4923" max="4923" width="8" style="22" customWidth="1"/>
    <col min="4924" max="4927" width="10.25" style="22" customWidth="1"/>
    <col min="4928" max="4928" width="1.125" style="22" customWidth="1"/>
    <col min="4929" max="4929" width="8" style="22" customWidth="1"/>
    <col min="4930" max="4930" width="1.125" style="22" customWidth="1"/>
    <col min="4931" max="4931" width="8" style="22" customWidth="1"/>
    <col min="4932" max="4932" width="1" style="22" customWidth="1"/>
    <col min="4933" max="4936" width="10.5" style="22" customWidth="1"/>
    <col min="4937" max="4937" width="8" style="22" customWidth="1"/>
    <col min="4938" max="4938" width="1" style="22" customWidth="1"/>
    <col min="4939" max="4939" width="8" style="22" customWidth="1"/>
    <col min="4940" max="4943" width="10.625" style="22" customWidth="1"/>
    <col min="4944" max="4944" width="1" style="22" customWidth="1"/>
    <col min="4945" max="4945" width="8" style="22" customWidth="1"/>
    <col min="4946" max="4946" width="1.125" style="22" customWidth="1"/>
    <col min="4947" max="4947" width="8" style="22" customWidth="1"/>
    <col min="4948" max="4948" width="1.125" style="22" customWidth="1"/>
    <col min="4949" max="4952" width="10.375" style="22" customWidth="1"/>
    <col min="4953" max="4953" width="8" style="22" customWidth="1"/>
    <col min="4954" max="4954" width="0.75" style="22" customWidth="1"/>
    <col min="4955" max="4955" width="8" style="22" customWidth="1"/>
    <col min="4956" max="4959" width="10.25" style="22" customWidth="1"/>
    <col min="4960" max="4960" width="0.75" style="22" customWidth="1"/>
    <col min="4961" max="4961" width="8" style="22" customWidth="1"/>
    <col min="4962" max="4962" width="1" style="22" customWidth="1"/>
    <col min="4963" max="4963" width="8" style="22" customWidth="1"/>
    <col min="4964" max="4964" width="0.875" style="22" customWidth="1"/>
    <col min="4965" max="4968" width="10.25" style="22" customWidth="1"/>
    <col min="4969" max="4969" width="8" style="22" customWidth="1"/>
    <col min="4970" max="4970" width="0.875" style="22" customWidth="1"/>
    <col min="4971" max="4971" width="8" style="22" customWidth="1"/>
    <col min="4972" max="4975" width="10.125" style="22" customWidth="1"/>
    <col min="4976" max="4976" width="1.125" style="22" customWidth="1"/>
    <col min="4977" max="4977" width="8" style="22" customWidth="1"/>
    <col min="4978" max="4978" width="1.125" style="22" customWidth="1"/>
    <col min="4979" max="4979" width="8" style="22" customWidth="1"/>
    <col min="4980" max="4980" width="1" style="22" customWidth="1"/>
    <col min="4981" max="4984" width="10.125" style="22" customWidth="1"/>
    <col min="4985" max="4985" width="8" style="22" customWidth="1"/>
    <col min="4986" max="4986" width="1.5" style="22" customWidth="1"/>
    <col min="4987" max="4987" width="8" style="22"/>
    <col min="4988" max="4991" width="10.375" style="22" customWidth="1"/>
    <col min="4992" max="4992" width="1.25" style="22" customWidth="1"/>
    <col min="4993" max="4993" width="8" style="22"/>
    <col min="4994" max="4994" width="0.875" style="22" customWidth="1"/>
    <col min="4995" max="4995" width="8" style="22"/>
    <col min="4996" max="4996" width="1" style="22" customWidth="1"/>
    <col min="4997" max="5000" width="10.5" style="22" customWidth="1"/>
    <col min="5001" max="5001" width="8" style="22"/>
    <col min="5002" max="5002" width="1" style="22" customWidth="1"/>
    <col min="5003" max="5003" width="8" style="22"/>
    <col min="5004" max="5007" width="10.5" style="22" customWidth="1"/>
    <col min="5008" max="5008" width="0.875" style="22" customWidth="1"/>
    <col min="5009" max="5009" width="8" style="22"/>
    <col min="5010" max="5010" width="1" style="22" customWidth="1"/>
    <col min="5011" max="5011" width="8" style="22"/>
    <col min="5012" max="5012" width="0.875" style="22" customWidth="1"/>
    <col min="5013" max="5016" width="10.375" style="22" customWidth="1"/>
    <col min="5017" max="5017" width="8" style="22"/>
    <col min="5018" max="5018" width="0.875" style="22" customWidth="1"/>
    <col min="5019" max="5019" width="8" style="22"/>
    <col min="5020" max="5023" width="10.625" style="22" customWidth="1"/>
    <col min="5024" max="5024" width="1.125" style="22" customWidth="1"/>
    <col min="5025" max="5025" width="8" style="22"/>
    <col min="5026" max="5026" width="0.875" style="22" customWidth="1"/>
    <col min="5027" max="5027" width="8" style="22"/>
    <col min="5028" max="5028" width="1" style="22" customWidth="1"/>
    <col min="5029" max="5032" width="10.5" style="22" customWidth="1"/>
    <col min="5033" max="5033" width="8" style="22"/>
    <col min="5034" max="5034" width="0.875" style="22" customWidth="1"/>
    <col min="5035" max="5035" width="8" style="22"/>
    <col min="5036" max="5039" width="10.625" style="22" customWidth="1"/>
    <col min="5040" max="5040" width="0.75" style="22" customWidth="1"/>
    <col min="5041" max="5041" width="8" style="22"/>
    <col min="5042" max="5042" width="0.875" style="22" customWidth="1"/>
    <col min="5043" max="5043" width="8" style="22"/>
    <col min="5044" max="5044" width="0.75" style="22" customWidth="1"/>
    <col min="5045" max="5048" width="10.75" style="22" customWidth="1"/>
    <col min="5049" max="5049" width="8" style="22" customWidth="1"/>
    <col min="5050" max="5050" width="0.875" style="22" customWidth="1"/>
    <col min="5051" max="5051" width="8" style="22"/>
    <col min="5052" max="5055" width="11.125" style="22" customWidth="1"/>
    <col min="5056" max="5056" width="0.875" style="22" customWidth="1"/>
    <col min="5057" max="5057" width="8" style="22"/>
    <col min="5058" max="5058" width="0.75" style="22" customWidth="1"/>
    <col min="5059" max="5059" width="8" style="22"/>
    <col min="5060" max="5060" width="0.625" style="22" customWidth="1"/>
    <col min="5061" max="5064" width="10" style="22" customWidth="1"/>
    <col min="5065" max="5065" width="8" style="22"/>
    <col min="5066" max="5066" width="0.625" style="22" customWidth="1"/>
    <col min="5067" max="5067" width="8" style="22"/>
    <col min="5068" max="5071" width="10.25" style="22" customWidth="1"/>
    <col min="5072" max="5072" width="1.125" style="22" customWidth="1"/>
    <col min="5073" max="5073" width="8" style="22"/>
    <col min="5074" max="5074" width="0.875" style="22" customWidth="1"/>
    <col min="5075" max="5075" width="8" style="22"/>
    <col min="5076" max="5076" width="0.625" style="22" customWidth="1"/>
    <col min="5077" max="5080" width="10.625" style="22" customWidth="1"/>
    <col min="5081" max="5081" width="8.5" style="22" bestFit="1" customWidth="1"/>
    <col min="5082" max="5094" width="8" style="22"/>
    <col min="5095" max="5095" width="15.625" style="22" customWidth="1"/>
    <col min="5096" max="5096" width="8" style="22"/>
    <col min="5097" max="5122" width="0" style="22" hidden="1" customWidth="1"/>
    <col min="5123" max="5123" width="9.625" style="22" customWidth="1"/>
    <col min="5124" max="5138" width="0" style="22" hidden="1" customWidth="1"/>
    <col min="5139" max="5139" width="8" style="22" customWidth="1"/>
    <col min="5140" max="5144" width="0" style="22" hidden="1" customWidth="1"/>
    <col min="5145" max="5145" width="9" style="22" customWidth="1"/>
    <col min="5146" max="5146" width="0.625" style="22" customWidth="1"/>
    <col min="5147" max="5147" width="8" style="22" customWidth="1"/>
    <col min="5148" max="5151" width="10.5" style="22" customWidth="1"/>
    <col min="5152" max="5152" width="1" style="22" customWidth="1"/>
    <col min="5153" max="5153" width="8" style="22" customWidth="1"/>
    <col min="5154" max="5154" width="1.5" style="22" customWidth="1"/>
    <col min="5155" max="5155" width="8" style="22" customWidth="1"/>
    <col min="5156" max="5156" width="0.875" style="22" customWidth="1"/>
    <col min="5157" max="5160" width="10.75" style="22" customWidth="1"/>
    <col min="5161" max="5161" width="8" style="22" customWidth="1"/>
    <col min="5162" max="5162" width="1.375" style="22" customWidth="1"/>
    <col min="5163" max="5163" width="8" style="22" customWidth="1"/>
    <col min="5164" max="5167" width="10.375" style="22" customWidth="1"/>
    <col min="5168" max="5168" width="0.75" style="22" customWidth="1"/>
    <col min="5169" max="5169" width="8" style="22" customWidth="1"/>
    <col min="5170" max="5170" width="0.875" style="22" customWidth="1"/>
    <col min="5171" max="5171" width="8" style="22" customWidth="1"/>
    <col min="5172" max="5172" width="0.875" style="22" customWidth="1"/>
    <col min="5173" max="5176" width="10.5" style="22" customWidth="1"/>
    <col min="5177" max="5177" width="8.5" style="22" customWidth="1"/>
    <col min="5178" max="5178" width="1.25" style="22" customWidth="1"/>
    <col min="5179" max="5179" width="8" style="22" customWidth="1"/>
    <col min="5180" max="5183" width="10.25" style="22" customWidth="1"/>
    <col min="5184" max="5184" width="1.125" style="22" customWidth="1"/>
    <col min="5185" max="5185" width="8" style="22" customWidth="1"/>
    <col min="5186" max="5186" width="1.125" style="22" customWidth="1"/>
    <col min="5187" max="5187" width="8" style="22" customWidth="1"/>
    <col min="5188" max="5188" width="1" style="22" customWidth="1"/>
    <col min="5189" max="5192" width="10.5" style="22" customWidth="1"/>
    <col min="5193" max="5193" width="8" style="22" customWidth="1"/>
    <col min="5194" max="5194" width="1" style="22" customWidth="1"/>
    <col min="5195" max="5195" width="8" style="22" customWidth="1"/>
    <col min="5196" max="5199" width="10.625" style="22" customWidth="1"/>
    <col min="5200" max="5200" width="1" style="22" customWidth="1"/>
    <col min="5201" max="5201" width="8" style="22" customWidth="1"/>
    <col min="5202" max="5202" width="1.125" style="22" customWidth="1"/>
    <col min="5203" max="5203" width="8" style="22" customWidth="1"/>
    <col min="5204" max="5204" width="1.125" style="22" customWidth="1"/>
    <col min="5205" max="5208" width="10.375" style="22" customWidth="1"/>
    <col min="5209" max="5209" width="8" style="22" customWidth="1"/>
    <col min="5210" max="5210" width="0.75" style="22" customWidth="1"/>
    <col min="5211" max="5211" width="8" style="22" customWidth="1"/>
    <col min="5212" max="5215" width="10.25" style="22" customWidth="1"/>
    <col min="5216" max="5216" width="0.75" style="22" customWidth="1"/>
    <col min="5217" max="5217" width="8" style="22" customWidth="1"/>
    <col min="5218" max="5218" width="1" style="22" customWidth="1"/>
    <col min="5219" max="5219" width="8" style="22" customWidth="1"/>
    <col min="5220" max="5220" width="0.875" style="22" customWidth="1"/>
    <col min="5221" max="5224" width="10.25" style="22" customWidth="1"/>
    <col min="5225" max="5225" width="8" style="22" customWidth="1"/>
    <col min="5226" max="5226" width="0.875" style="22" customWidth="1"/>
    <col min="5227" max="5227" width="8" style="22" customWidth="1"/>
    <col min="5228" max="5231" width="10.125" style="22" customWidth="1"/>
    <col min="5232" max="5232" width="1.125" style="22" customWidth="1"/>
    <col min="5233" max="5233" width="8" style="22" customWidth="1"/>
    <col min="5234" max="5234" width="1.125" style="22" customWidth="1"/>
    <col min="5235" max="5235" width="8" style="22" customWidth="1"/>
    <col min="5236" max="5236" width="1" style="22" customWidth="1"/>
    <col min="5237" max="5240" width="10.125" style="22" customWidth="1"/>
    <col min="5241" max="5241" width="8" style="22" customWidth="1"/>
    <col min="5242" max="5242" width="1.5" style="22" customWidth="1"/>
    <col min="5243" max="5243" width="8" style="22"/>
    <col min="5244" max="5247" width="10.375" style="22" customWidth="1"/>
    <col min="5248" max="5248" width="1.25" style="22" customWidth="1"/>
    <col min="5249" max="5249" width="8" style="22"/>
    <col min="5250" max="5250" width="0.875" style="22" customWidth="1"/>
    <col min="5251" max="5251" width="8" style="22"/>
    <col min="5252" max="5252" width="1" style="22" customWidth="1"/>
    <col min="5253" max="5256" width="10.5" style="22" customWidth="1"/>
    <col min="5257" max="5257" width="8" style="22"/>
    <col min="5258" max="5258" width="1" style="22" customWidth="1"/>
    <col min="5259" max="5259" width="8" style="22"/>
    <col min="5260" max="5263" width="10.5" style="22" customWidth="1"/>
    <col min="5264" max="5264" width="0.875" style="22" customWidth="1"/>
    <col min="5265" max="5265" width="8" style="22"/>
    <col min="5266" max="5266" width="1" style="22" customWidth="1"/>
    <col min="5267" max="5267" width="8" style="22"/>
    <col min="5268" max="5268" width="0.875" style="22" customWidth="1"/>
    <col min="5269" max="5272" width="10.375" style="22" customWidth="1"/>
    <col min="5273" max="5273" width="8" style="22"/>
    <col min="5274" max="5274" width="0.875" style="22" customWidth="1"/>
    <col min="5275" max="5275" width="8" style="22"/>
    <col min="5276" max="5279" width="10.625" style="22" customWidth="1"/>
    <col min="5280" max="5280" width="1.125" style="22" customWidth="1"/>
    <col min="5281" max="5281" width="8" style="22"/>
    <col min="5282" max="5282" width="0.875" style="22" customWidth="1"/>
    <col min="5283" max="5283" width="8" style="22"/>
    <col min="5284" max="5284" width="1" style="22" customWidth="1"/>
    <col min="5285" max="5288" width="10.5" style="22" customWidth="1"/>
    <col min="5289" max="5289" width="8" style="22"/>
    <col min="5290" max="5290" width="0.875" style="22" customWidth="1"/>
    <col min="5291" max="5291" width="8" style="22"/>
    <col min="5292" max="5295" width="10.625" style="22" customWidth="1"/>
    <col min="5296" max="5296" width="0.75" style="22" customWidth="1"/>
    <col min="5297" max="5297" width="8" style="22"/>
    <col min="5298" max="5298" width="0.875" style="22" customWidth="1"/>
    <col min="5299" max="5299" width="8" style="22"/>
    <col min="5300" max="5300" width="0.75" style="22" customWidth="1"/>
    <col min="5301" max="5304" width="10.75" style="22" customWidth="1"/>
    <col min="5305" max="5305" width="8" style="22" customWidth="1"/>
    <col min="5306" max="5306" width="0.875" style="22" customWidth="1"/>
    <col min="5307" max="5307" width="8" style="22"/>
    <col min="5308" max="5311" width="11.125" style="22" customWidth="1"/>
    <col min="5312" max="5312" width="0.875" style="22" customWidth="1"/>
    <col min="5313" max="5313" width="8" style="22"/>
    <col min="5314" max="5314" width="0.75" style="22" customWidth="1"/>
    <col min="5315" max="5315" width="8" style="22"/>
    <col min="5316" max="5316" width="0.625" style="22" customWidth="1"/>
    <col min="5317" max="5320" width="10" style="22" customWidth="1"/>
    <col min="5321" max="5321" width="8" style="22"/>
    <col min="5322" max="5322" width="0.625" style="22" customWidth="1"/>
    <col min="5323" max="5323" width="8" style="22"/>
    <col min="5324" max="5327" width="10.25" style="22" customWidth="1"/>
    <col min="5328" max="5328" width="1.125" style="22" customWidth="1"/>
    <col min="5329" max="5329" width="8" style="22"/>
    <col min="5330" max="5330" width="0.875" style="22" customWidth="1"/>
    <col min="5331" max="5331" width="8" style="22"/>
    <col min="5332" max="5332" width="0.625" style="22" customWidth="1"/>
    <col min="5333" max="5336" width="10.625" style="22" customWidth="1"/>
    <col min="5337" max="5337" width="8.5" style="22" bestFit="1" customWidth="1"/>
    <col min="5338" max="5350" width="8" style="22"/>
    <col min="5351" max="5351" width="15.625" style="22" customWidth="1"/>
    <col min="5352" max="5352" width="8" style="22"/>
    <col min="5353" max="5378" width="0" style="22" hidden="1" customWidth="1"/>
    <col min="5379" max="5379" width="9.625" style="22" customWidth="1"/>
    <col min="5380" max="5394" width="0" style="22" hidden="1" customWidth="1"/>
    <col min="5395" max="5395" width="8" style="22" customWidth="1"/>
    <col min="5396" max="5400" width="0" style="22" hidden="1" customWidth="1"/>
    <col min="5401" max="5401" width="9" style="22" customWidth="1"/>
    <col min="5402" max="5402" width="0.625" style="22" customWidth="1"/>
    <col min="5403" max="5403" width="8" style="22" customWidth="1"/>
    <col min="5404" max="5407" width="10.5" style="22" customWidth="1"/>
    <col min="5408" max="5408" width="1" style="22" customWidth="1"/>
    <col min="5409" max="5409" width="8" style="22" customWidth="1"/>
    <col min="5410" max="5410" width="1.5" style="22" customWidth="1"/>
    <col min="5411" max="5411" width="8" style="22" customWidth="1"/>
    <col min="5412" max="5412" width="0.875" style="22" customWidth="1"/>
    <col min="5413" max="5416" width="10.75" style="22" customWidth="1"/>
    <col min="5417" max="5417" width="8" style="22" customWidth="1"/>
    <col min="5418" max="5418" width="1.375" style="22" customWidth="1"/>
    <col min="5419" max="5419" width="8" style="22" customWidth="1"/>
    <col min="5420" max="5423" width="10.375" style="22" customWidth="1"/>
    <col min="5424" max="5424" width="0.75" style="22" customWidth="1"/>
    <col min="5425" max="5425" width="8" style="22" customWidth="1"/>
    <col min="5426" max="5426" width="0.875" style="22" customWidth="1"/>
    <col min="5427" max="5427" width="8" style="22" customWidth="1"/>
    <col min="5428" max="5428" width="0.875" style="22" customWidth="1"/>
    <col min="5429" max="5432" width="10.5" style="22" customWidth="1"/>
    <col min="5433" max="5433" width="8.5" style="22" customWidth="1"/>
    <col min="5434" max="5434" width="1.25" style="22" customWidth="1"/>
    <col min="5435" max="5435" width="8" style="22" customWidth="1"/>
    <col min="5436" max="5439" width="10.25" style="22" customWidth="1"/>
    <col min="5440" max="5440" width="1.125" style="22" customWidth="1"/>
    <col min="5441" max="5441" width="8" style="22" customWidth="1"/>
    <col min="5442" max="5442" width="1.125" style="22" customWidth="1"/>
    <col min="5443" max="5443" width="8" style="22" customWidth="1"/>
    <col min="5444" max="5444" width="1" style="22" customWidth="1"/>
    <col min="5445" max="5448" width="10.5" style="22" customWidth="1"/>
    <col min="5449" max="5449" width="8" style="22" customWidth="1"/>
    <col min="5450" max="5450" width="1" style="22" customWidth="1"/>
    <col min="5451" max="5451" width="8" style="22" customWidth="1"/>
    <col min="5452" max="5455" width="10.625" style="22" customWidth="1"/>
    <col min="5456" max="5456" width="1" style="22" customWidth="1"/>
    <col min="5457" max="5457" width="8" style="22" customWidth="1"/>
    <col min="5458" max="5458" width="1.125" style="22" customWidth="1"/>
    <col min="5459" max="5459" width="8" style="22" customWidth="1"/>
    <col min="5460" max="5460" width="1.125" style="22" customWidth="1"/>
    <col min="5461" max="5464" width="10.375" style="22" customWidth="1"/>
    <col min="5465" max="5465" width="8" style="22" customWidth="1"/>
    <col min="5466" max="5466" width="0.75" style="22" customWidth="1"/>
    <col min="5467" max="5467" width="8" style="22" customWidth="1"/>
    <col min="5468" max="5471" width="10.25" style="22" customWidth="1"/>
    <col min="5472" max="5472" width="0.75" style="22" customWidth="1"/>
    <col min="5473" max="5473" width="8" style="22" customWidth="1"/>
    <col min="5474" max="5474" width="1" style="22" customWidth="1"/>
    <col min="5475" max="5475" width="8" style="22" customWidth="1"/>
    <col min="5476" max="5476" width="0.875" style="22" customWidth="1"/>
    <col min="5477" max="5480" width="10.25" style="22" customWidth="1"/>
    <col min="5481" max="5481" width="8" style="22" customWidth="1"/>
    <col min="5482" max="5482" width="0.875" style="22" customWidth="1"/>
    <col min="5483" max="5483" width="8" style="22" customWidth="1"/>
    <col min="5484" max="5487" width="10.125" style="22" customWidth="1"/>
    <col min="5488" max="5488" width="1.125" style="22" customWidth="1"/>
    <col min="5489" max="5489" width="8" style="22" customWidth="1"/>
    <col min="5490" max="5490" width="1.125" style="22" customWidth="1"/>
    <col min="5491" max="5491" width="8" style="22" customWidth="1"/>
    <col min="5492" max="5492" width="1" style="22" customWidth="1"/>
    <col min="5493" max="5496" width="10.125" style="22" customWidth="1"/>
    <col min="5497" max="5497" width="8" style="22" customWidth="1"/>
    <col min="5498" max="5498" width="1.5" style="22" customWidth="1"/>
    <col min="5499" max="5499" width="8" style="22"/>
    <col min="5500" max="5503" width="10.375" style="22" customWidth="1"/>
    <col min="5504" max="5504" width="1.25" style="22" customWidth="1"/>
    <col min="5505" max="5505" width="8" style="22"/>
    <col min="5506" max="5506" width="0.875" style="22" customWidth="1"/>
    <col min="5507" max="5507" width="8" style="22"/>
    <col min="5508" max="5508" width="1" style="22" customWidth="1"/>
    <col min="5509" max="5512" width="10.5" style="22" customWidth="1"/>
    <col min="5513" max="5513" width="8" style="22"/>
    <col min="5514" max="5514" width="1" style="22" customWidth="1"/>
    <col min="5515" max="5515" width="8" style="22"/>
    <col min="5516" max="5519" width="10.5" style="22" customWidth="1"/>
    <col min="5520" max="5520" width="0.875" style="22" customWidth="1"/>
    <col min="5521" max="5521" width="8" style="22"/>
    <col min="5522" max="5522" width="1" style="22" customWidth="1"/>
    <col min="5523" max="5523" width="8" style="22"/>
    <col min="5524" max="5524" width="0.875" style="22" customWidth="1"/>
    <col min="5525" max="5528" width="10.375" style="22" customWidth="1"/>
    <col min="5529" max="5529" width="8" style="22"/>
    <col min="5530" max="5530" width="0.875" style="22" customWidth="1"/>
    <col min="5531" max="5531" width="8" style="22"/>
    <col min="5532" max="5535" width="10.625" style="22" customWidth="1"/>
    <col min="5536" max="5536" width="1.125" style="22" customWidth="1"/>
    <col min="5537" max="5537" width="8" style="22"/>
    <col min="5538" max="5538" width="0.875" style="22" customWidth="1"/>
    <col min="5539" max="5539" width="8" style="22"/>
    <col min="5540" max="5540" width="1" style="22" customWidth="1"/>
    <col min="5541" max="5544" width="10.5" style="22" customWidth="1"/>
    <col min="5545" max="5545" width="8" style="22"/>
    <col min="5546" max="5546" width="0.875" style="22" customWidth="1"/>
    <col min="5547" max="5547" width="8" style="22"/>
    <col min="5548" max="5551" width="10.625" style="22" customWidth="1"/>
    <col min="5552" max="5552" width="0.75" style="22" customWidth="1"/>
    <col min="5553" max="5553" width="8" style="22"/>
    <col min="5554" max="5554" width="0.875" style="22" customWidth="1"/>
    <col min="5555" max="5555" width="8" style="22"/>
    <col min="5556" max="5556" width="0.75" style="22" customWidth="1"/>
    <col min="5557" max="5560" width="10.75" style="22" customWidth="1"/>
    <col min="5561" max="5561" width="8" style="22" customWidth="1"/>
    <col min="5562" max="5562" width="0.875" style="22" customWidth="1"/>
    <col min="5563" max="5563" width="8" style="22"/>
    <col min="5564" max="5567" width="11.125" style="22" customWidth="1"/>
    <col min="5568" max="5568" width="0.875" style="22" customWidth="1"/>
    <col min="5569" max="5569" width="8" style="22"/>
    <col min="5570" max="5570" width="0.75" style="22" customWidth="1"/>
    <col min="5571" max="5571" width="8" style="22"/>
    <col min="5572" max="5572" width="0.625" style="22" customWidth="1"/>
    <col min="5573" max="5576" width="10" style="22" customWidth="1"/>
    <col min="5577" max="5577" width="8" style="22"/>
    <col min="5578" max="5578" width="0.625" style="22" customWidth="1"/>
    <col min="5579" max="5579" width="8" style="22"/>
    <col min="5580" max="5583" width="10.25" style="22" customWidth="1"/>
    <col min="5584" max="5584" width="1.125" style="22" customWidth="1"/>
    <col min="5585" max="5585" width="8" style="22"/>
    <col min="5586" max="5586" width="0.875" style="22" customWidth="1"/>
    <col min="5587" max="5587" width="8" style="22"/>
    <col min="5588" max="5588" width="0.625" style="22" customWidth="1"/>
    <col min="5589" max="5592" width="10.625" style="22" customWidth="1"/>
    <col min="5593" max="5593" width="8.5" style="22" bestFit="1" customWidth="1"/>
    <col min="5594" max="5606" width="8" style="22"/>
    <col min="5607" max="5607" width="15.625" style="22" customWidth="1"/>
    <col min="5608" max="5608" width="8" style="22"/>
    <col min="5609" max="5634" width="0" style="22" hidden="1" customWidth="1"/>
    <col min="5635" max="5635" width="9.625" style="22" customWidth="1"/>
    <col min="5636" max="5650" width="0" style="22" hidden="1" customWidth="1"/>
    <col min="5651" max="5651" width="8" style="22" customWidth="1"/>
    <col min="5652" max="5656" width="0" style="22" hidden="1" customWidth="1"/>
    <col min="5657" max="5657" width="9" style="22" customWidth="1"/>
    <col min="5658" max="5658" width="0.625" style="22" customWidth="1"/>
    <col min="5659" max="5659" width="8" style="22" customWidth="1"/>
    <col min="5660" max="5663" width="10.5" style="22" customWidth="1"/>
    <col min="5664" max="5664" width="1" style="22" customWidth="1"/>
    <col min="5665" max="5665" width="8" style="22" customWidth="1"/>
    <col min="5666" max="5666" width="1.5" style="22" customWidth="1"/>
    <col min="5667" max="5667" width="8" style="22" customWidth="1"/>
    <col min="5668" max="5668" width="0.875" style="22" customWidth="1"/>
    <col min="5669" max="5672" width="10.75" style="22" customWidth="1"/>
    <col min="5673" max="5673" width="8" style="22" customWidth="1"/>
    <col min="5674" max="5674" width="1.375" style="22" customWidth="1"/>
    <col min="5675" max="5675" width="8" style="22" customWidth="1"/>
    <col min="5676" max="5679" width="10.375" style="22" customWidth="1"/>
    <col min="5680" max="5680" width="0.75" style="22" customWidth="1"/>
    <col min="5681" max="5681" width="8" style="22" customWidth="1"/>
    <col min="5682" max="5682" width="0.875" style="22" customWidth="1"/>
    <col min="5683" max="5683" width="8" style="22" customWidth="1"/>
    <col min="5684" max="5684" width="0.875" style="22" customWidth="1"/>
    <col min="5685" max="5688" width="10.5" style="22" customWidth="1"/>
    <col min="5689" max="5689" width="8.5" style="22" customWidth="1"/>
    <col min="5690" max="5690" width="1.25" style="22" customWidth="1"/>
    <col min="5691" max="5691" width="8" style="22" customWidth="1"/>
    <col min="5692" max="5695" width="10.25" style="22" customWidth="1"/>
    <col min="5696" max="5696" width="1.125" style="22" customWidth="1"/>
    <col min="5697" max="5697" width="8" style="22" customWidth="1"/>
    <col min="5698" max="5698" width="1.125" style="22" customWidth="1"/>
    <col min="5699" max="5699" width="8" style="22" customWidth="1"/>
    <col min="5700" max="5700" width="1" style="22" customWidth="1"/>
    <col min="5701" max="5704" width="10.5" style="22" customWidth="1"/>
    <col min="5705" max="5705" width="8" style="22" customWidth="1"/>
    <col min="5706" max="5706" width="1" style="22" customWidth="1"/>
    <col min="5707" max="5707" width="8" style="22" customWidth="1"/>
    <col min="5708" max="5711" width="10.625" style="22" customWidth="1"/>
    <col min="5712" max="5712" width="1" style="22" customWidth="1"/>
    <col min="5713" max="5713" width="8" style="22" customWidth="1"/>
    <col min="5714" max="5714" width="1.125" style="22" customWidth="1"/>
    <col min="5715" max="5715" width="8" style="22" customWidth="1"/>
    <col min="5716" max="5716" width="1.125" style="22" customWidth="1"/>
    <col min="5717" max="5720" width="10.375" style="22" customWidth="1"/>
    <col min="5721" max="5721" width="8" style="22" customWidth="1"/>
    <col min="5722" max="5722" width="0.75" style="22" customWidth="1"/>
    <col min="5723" max="5723" width="8" style="22" customWidth="1"/>
    <col min="5724" max="5727" width="10.25" style="22" customWidth="1"/>
    <col min="5728" max="5728" width="0.75" style="22" customWidth="1"/>
    <col min="5729" max="5729" width="8" style="22" customWidth="1"/>
    <col min="5730" max="5730" width="1" style="22" customWidth="1"/>
    <col min="5731" max="5731" width="8" style="22" customWidth="1"/>
    <col min="5732" max="5732" width="0.875" style="22" customWidth="1"/>
    <col min="5733" max="5736" width="10.25" style="22" customWidth="1"/>
    <col min="5737" max="5737" width="8" style="22" customWidth="1"/>
    <col min="5738" max="5738" width="0.875" style="22" customWidth="1"/>
    <col min="5739" max="5739" width="8" style="22" customWidth="1"/>
    <col min="5740" max="5743" width="10.125" style="22" customWidth="1"/>
    <col min="5744" max="5744" width="1.125" style="22" customWidth="1"/>
    <col min="5745" max="5745" width="8" style="22" customWidth="1"/>
    <col min="5746" max="5746" width="1.125" style="22" customWidth="1"/>
    <col min="5747" max="5747" width="8" style="22" customWidth="1"/>
    <col min="5748" max="5748" width="1" style="22" customWidth="1"/>
    <col min="5749" max="5752" width="10.125" style="22" customWidth="1"/>
    <col min="5753" max="5753" width="8" style="22" customWidth="1"/>
    <col min="5754" max="5754" width="1.5" style="22" customWidth="1"/>
    <col min="5755" max="5755" width="8" style="22"/>
    <col min="5756" max="5759" width="10.375" style="22" customWidth="1"/>
    <col min="5760" max="5760" width="1.25" style="22" customWidth="1"/>
    <col min="5761" max="5761" width="8" style="22"/>
    <col min="5762" max="5762" width="0.875" style="22" customWidth="1"/>
    <col min="5763" max="5763" width="8" style="22"/>
    <col min="5764" max="5764" width="1" style="22" customWidth="1"/>
    <col min="5765" max="5768" width="10.5" style="22" customWidth="1"/>
    <col min="5769" max="5769" width="8" style="22"/>
    <col min="5770" max="5770" width="1" style="22" customWidth="1"/>
    <col min="5771" max="5771" width="8" style="22"/>
    <col min="5772" max="5775" width="10.5" style="22" customWidth="1"/>
    <col min="5776" max="5776" width="0.875" style="22" customWidth="1"/>
    <col min="5777" max="5777" width="8" style="22"/>
    <col min="5778" max="5778" width="1" style="22" customWidth="1"/>
    <col min="5779" max="5779" width="8" style="22"/>
    <col min="5780" max="5780" width="0.875" style="22" customWidth="1"/>
    <col min="5781" max="5784" width="10.375" style="22" customWidth="1"/>
    <col min="5785" max="5785" width="8" style="22"/>
    <col min="5786" max="5786" width="0.875" style="22" customWidth="1"/>
    <col min="5787" max="5787" width="8" style="22"/>
    <col min="5788" max="5791" width="10.625" style="22" customWidth="1"/>
    <col min="5792" max="5792" width="1.125" style="22" customWidth="1"/>
    <col min="5793" max="5793" width="8" style="22"/>
    <col min="5794" max="5794" width="0.875" style="22" customWidth="1"/>
    <col min="5795" max="5795" width="8" style="22"/>
    <col min="5796" max="5796" width="1" style="22" customWidth="1"/>
    <col min="5797" max="5800" width="10.5" style="22" customWidth="1"/>
    <col min="5801" max="5801" width="8" style="22"/>
    <col min="5802" max="5802" width="0.875" style="22" customWidth="1"/>
    <col min="5803" max="5803" width="8" style="22"/>
    <col min="5804" max="5807" width="10.625" style="22" customWidth="1"/>
    <col min="5808" max="5808" width="0.75" style="22" customWidth="1"/>
    <col min="5809" max="5809" width="8" style="22"/>
    <col min="5810" max="5810" width="0.875" style="22" customWidth="1"/>
    <col min="5811" max="5811" width="8" style="22"/>
    <col min="5812" max="5812" width="0.75" style="22" customWidth="1"/>
    <col min="5813" max="5816" width="10.75" style="22" customWidth="1"/>
    <col min="5817" max="5817" width="8" style="22" customWidth="1"/>
    <col min="5818" max="5818" width="0.875" style="22" customWidth="1"/>
    <col min="5819" max="5819" width="8" style="22"/>
    <col min="5820" max="5823" width="11.125" style="22" customWidth="1"/>
    <col min="5824" max="5824" width="0.875" style="22" customWidth="1"/>
    <col min="5825" max="5825" width="8" style="22"/>
    <col min="5826" max="5826" width="0.75" style="22" customWidth="1"/>
    <col min="5827" max="5827" width="8" style="22"/>
    <col min="5828" max="5828" width="0.625" style="22" customWidth="1"/>
    <col min="5829" max="5832" width="10" style="22" customWidth="1"/>
    <col min="5833" max="5833" width="8" style="22"/>
    <col min="5834" max="5834" width="0.625" style="22" customWidth="1"/>
    <col min="5835" max="5835" width="8" style="22"/>
    <col min="5836" max="5839" width="10.25" style="22" customWidth="1"/>
    <col min="5840" max="5840" width="1.125" style="22" customWidth="1"/>
    <col min="5841" max="5841" width="8" style="22"/>
    <col min="5842" max="5842" width="0.875" style="22" customWidth="1"/>
    <col min="5843" max="5843" width="8" style="22"/>
    <col min="5844" max="5844" width="0.625" style="22" customWidth="1"/>
    <col min="5845" max="5848" width="10.625" style="22" customWidth="1"/>
    <col min="5849" max="5849" width="8.5" style="22" bestFit="1" customWidth="1"/>
    <col min="5850" max="5862" width="8" style="22"/>
    <col min="5863" max="5863" width="15.625" style="22" customWidth="1"/>
    <col min="5864" max="5864" width="8" style="22"/>
    <col min="5865" max="5890" width="0" style="22" hidden="1" customWidth="1"/>
    <col min="5891" max="5891" width="9.625" style="22" customWidth="1"/>
    <col min="5892" max="5906" width="0" style="22" hidden="1" customWidth="1"/>
    <col min="5907" max="5907" width="8" style="22" customWidth="1"/>
    <col min="5908" max="5912" width="0" style="22" hidden="1" customWidth="1"/>
    <col min="5913" max="5913" width="9" style="22" customWidth="1"/>
    <col min="5914" max="5914" width="0.625" style="22" customWidth="1"/>
    <col min="5915" max="5915" width="8" style="22" customWidth="1"/>
    <col min="5916" max="5919" width="10.5" style="22" customWidth="1"/>
    <col min="5920" max="5920" width="1" style="22" customWidth="1"/>
    <col min="5921" max="5921" width="8" style="22" customWidth="1"/>
    <col min="5922" max="5922" width="1.5" style="22" customWidth="1"/>
    <col min="5923" max="5923" width="8" style="22" customWidth="1"/>
    <col min="5924" max="5924" width="0.875" style="22" customWidth="1"/>
    <col min="5925" max="5928" width="10.75" style="22" customWidth="1"/>
    <col min="5929" max="5929" width="8" style="22" customWidth="1"/>
    <col min="5930" max="5930" width="1.375" style="22" customWidth="1"/>
    <col min="5931" max="5931" width="8" style="22" customWidth="1"/>
    <col min="5932" max="5935" width="10.375" style="22" customWidth="1"/>
    <col min="5936" max="5936" width="0.75" style="22" customWidth="1"/>
    <col min="5937" max="5937" width="8" style="22" customWidth="1"/>
    <col min="5938" max="5938" width="0.875" style="22" customWidth="1"/>
    <col min="5939" max="5939" width="8" style="22" customWidth="1"/>
    <col min="5940" max="5940" width="0.875" style="22" customWidth="1"/>
    <col min="5941" max="5944" width="10.5" style="22" customWidth="1"/>
    <col min="5945" max="5945" width="8.5" style="22" customWidth="1"/>
    <col min="5946" max="5946" width="1.25" style="22" customWidth="1"/>
    <col min="5947" max="5947" width="8" style="22" customWidth="1"/>
    <col min="5948" max="5951" width="10.25" style="22" customWidth="1"/>
    <col min="5952" max="5952" width="1.125" style="22" customWidth="1"/>
    <col min="5953" max="5953" width="8" style="22" customWidth="1"/>
    <col min="5954" max="5954" width="1.125" style="22" customWidth="1"/>
    <col min="5955" max="5955" width="8" style="22" customWidth="1"/>
    <col min="5956" max="5956" width="1" style="22" customWidth="1"/>
    <col min="5957" max="5960" width="10.5" style="22" customWidth="1"/>
    <col min="5961" max="5961" width="8" style="22" customWidth="1"/>
    <col min="5962" max="5962" width="1" style="22" customWidth="1"/>
    <col min="5963" max="5963" width="8" style="22" customWidth="1"/>
    <col min="5964" max="5967" width="10.625" style="22" customWidth="1"/>
    <col min="5968" max="5968" width="1" style="22" customWidth="1"/>
    <col min="5969" max="5969" width="8" style="22" customWidth="1"/>
    <col min="5970" max="5970" width="1.125" style="22" customWidth="1"/>
    <col min="5971" max="5971" width="8" style="22" customWidth="1"/>
    <col min="5972" max="5972" width="1.125" style="22" customWidth="1"/>
    <col min="5973" max="5976" width="10.375" style="22" customWidth="1"/>
    <col min="5977" max="5977" width="8" style="22" customWidth="1"/>
    <col min="5978" max="5978" width="0.75" style="22" customWidth="1"/>
    <col min="5979" max="5979" width="8" style="22" customWidth="1"/>
    <col min="5980" max="5983" width="10.25" style="22" customWidth="1"/>
    <col min="5984" max="5984" width="0.75" style="22" customWidth="1"/>
    <col min="5985" max="5985" width="8" style="22" customWidth="1"/>
    <col min="5986" max="5986" width="1" style="22" customWidth="1"/>
    <col min="5987" max="5987" width="8" style="22" customWidth="1"/>
    <col min="5988" max="5988" width="0.875" style="22" customWidth="1"/>
    <col min="5989" max="5992" width="10.25" style="22" customWidth="1"/>
    <col min="5993" max="5993" width="8" style="22" customWidth="1"/>
    <col min="5994" max="5994" width="0.875" style="22" customWidth="1"/>
    <col min="5995" max="5995" width="8" style="22" customWidth="1"/>
    <col min="5996" max="5999" width="10.125" style="22" customWidth="1"/>
    <col min="6000" max="6000" width="1.125" style="22" customWidth="1"/>
    <col min="6001" max="6001" width="8" style="22" customWidth="1"/>
    <col min="6002" max="6002" width="1.125" style="22" customWidth="1"/>
    <col min="6003" max="6003" width="8" style="22" customWidth="1"/>
    <col min="6004" max="6004" width="1" style="22" customWidth="1"/>
    <col min="6005" max="6008" width="10.125" style="22" customWidth="1"/>
    <col min="6009" max="6009" width="8" style="22" customWidth="1"/>
    <col min="6010" max="6010" width="1.5" style="22" customWidth="1"/>
    <col min="6011" max="6011" width="8" style="22"/>
    <col min="6012" max="6015" width="10.375" style="22" customWidth="1"/>
    <col min="6016" max="6016" width="1.25" style="22" customWidth="1"/>
    <col min="6017" max="6017" width="8" style="22"/>
    <col min="6018" max="6018" width="0.875" style="22" customWidth="1"/>
    <col min="6019" max="6019" width="8" style="22"/>
    <col min="6020" max="6020" width="1" style="22" customWidth="1"/>
    <col min="6021" max="6024" width="10.5" style="22" customWidth="1"/>
    <col min="6025" max="6025" width="8" style="22"/>
    <col min="6026" max="6026" width="1" style="22" customWidth="1"/>
    <col min="6027" max="6027" width="8" style="22"/>
    <col min="6028" max="6031" width="10.5" style="22" customWidth="1"/>
    <col min="6032" max="6032" width="0.875" style="22" customWidth="1"/>
    <col min="6033" max="6033" width="8" style="22"/>
    <col min="6034" max="6034" width="1" style="22" customWidth="1"/>
    <col min="6035" max="6035" width="8" style="22"/>
    <col min="6036" max="6036" width="0.875" style="22" customWidth="1"/>
    <col min="6037" max="6040" width="10.375" style="22" customWidth="1"/>
    <col min="6041" max="6041" width="8" style="22"/>
    <col min="6042" max="6042" width="0.875" style="22" customWidth="1"/>
    <col min="6043" max="6043" width="8" style="22"/>
    <col min="6044" max="6047" width="10.625" style="22" customWidth="1"/>
    <col min="6048" max="6048" width="1.125" style="22" customWidth="1"/>
    <col min="6049" max="6049" width="8" style="22"/>
    <col min="6050" max="6050" width="0.875" style="22" customWidth="1"/>
    <col min="6051" max="6051" width="8" style="22"/>
    <col min="6052" max="6052" width="1" style="22" customWidth="1"/>
    <col min="6053" max="6056" width="10.5" style="22" customWidth="1"/>
    <col min="6057" max="6057" width="8" style="22"/>
    <col min="6058" max="6058" width="0.875" style="22" customWidth="1"/>
    <col min="6059" max="6059" width="8" style="22"/>
    <col min="6060" max="6063" width="10.625" style="22" customWidth="1"/>
    <col min="6064" max="6064" width="0.75" style="22" customWidth="1"/>
    <col min="6065" max="6065" width="8" style="22"/>
    <col min="6066" max="6066" width="0.875" style="22" customWidth="1"/>
    <col min="6067" max="6067" width="8" style="22"/>
    <col min="6068" max="6068" width="0.75" style="22" customWidth="1"/>
    <col min="6069" max="6072" width="10.75" style="22" customWidth="1"/>
    <col min="6073" max="6073" width="8" style="22" customWidth="1"/>
    <col min="6074" max="6074" width="0.875" style="22" customWidth="1"/>
    <col min="6075" max="6075" width="8" style="22"/>
    <col min="6076" max="6079" width="11.125" style="22" customWidth="1"/>
    <col min="6080" max="6080" width="0.875" style="22" customWidth="1"/>
    <col min="6081" max="6081" width="8" style="22"/>
    <col min="6082" max="6082" width="0.75" style="22" customWidth="1"/>
    <col min="6083" max="6083" width="8" style="22"/>
    <col min="6084" max="6084" width="0.625" style="22" customWidth="1"/>
    <col min="6085" max="6088" width="10" style="22" customWidth="1"/>
    <col min="6089" max="6089" width="8" style="22"/>
    <col min="6090" max="6090" width="0.625" style="22" customWidth="1"/>
    <col min="6091" max="6091" width="8" style="22"/>
    <col min="6092" max="6095" width="10.25" style="22" customWidth="1"/>
    <col min="6096" max="6096" width="1.125" style="22" customWidth="1"/>
    <col min="6097" max="6097" width="8" style="22"/>
    <col min="6098" max="6098" width="0.875" style="22" customWidth="1"/>
    <col min="6099" max="6099" width="8" style="22"/>
    <col min="6100" max="6100" width="0.625" style="22" customWidth="1"/>
    <col min="6101" max="6104" width="10.625" style="22" customWidth="1"/>
    <col min="6105" max="6105" width="8.5" style="22" bestFit="1" customWidth="1"/>
    <col min="6106" max="6118" width="8" style="22"/>
    <col min="6119" max="6119" width="15.625" style="22" customWidth="1"/>
    <col min="6120" max="6120" width="8" style="22"/>
    <col min="6121" max="6146" width="0" style="22" hidden="1" customWidth="1"/>
    <col min="6147" max="6147" width="9.625" style="22" customWidth="1"/>
    <col min="6148" max="6162" width="0" style="22" hidden="1" customWidth="1"/>
    <col min="6163" max="6163" width="8" style="22" customWidth="1"/>
    <col min="6164" max="6168" width="0" style="22" hidden="1" customWidth="1"/>
    <col min="6169" max="6169" width="9" style="22" customWidth="1"/>
    <col min="6170" max="6170" width="0.625" style="22" customWidth="1"/>
    <col min="6171" max="6171" width="8" style="22" customWidth="1"/>
    <col min="6172" max="6175" width="10.5" style="22" customWidth="1"/>
    <col min="6176" max="6176" width="1" style="22" customWidth="1"/>
    <col min="6177" max="6177" width="8" style="22" customWidth="1"/>
    <col min="6178" max="6178" width="1.5" style="22" customWidth="1"/>
    <col min="6179" max="6179" width="8" style="22" customWidth="1"/>
    <col min="6180" max="6180" width="0.875" style="22" customWidth="1"/>
    <col min="6181" max="6184" width="10.75" style="22" customWidth="1"/>
    <col min="6185" max="6185" width="8" style="22" customWidth="1"/>
    <col min="6186" max="6186" width="1.375" style="22" customWidth="1"/>
    <col min="6187" max="6187" width="8" style="22" customWidth="1"/>
    <col min="6188" max="6191" width="10.375" style="22" customWidth="1"/>
    <col min="6192" max="6192" width="0.75" style="22" customWidth="1"/>
    <col min="6193" max="6193" width="8" style="22" customWidth="1"/>
    <col min="6194" max="6194" width="0.875" style="22" customWidth="1"/>
    <col min="6195" max="6195" width="8" style="22" customWidth="1"/>
    <col min="6196" max="6196" width="0.875" style="22" customWidth="1"/>
    <col min="6197" max="6200" width="10.5" style="22" customWidth="1"/>
    <col min="6201" max="6201" width="8.5" style="22" customWidth="1"/>
    <col min="6202" max="6202" width="1.25" style="22" customWidth="1"/>
    <col min="6203" max="6203" width="8" style="22" customWidth="1"/>
    <col min="6204" max="6207" width="10.25" style="22" customWidth="1"/>
    <col min="6208" max="6208" width="1.125" style="22" customWidth="1"/>
    <col min="6209" max="6209" width="8" style="22" customWidth="1"/>
    <col min="6210" max="6210" width="1.125" style="22" customWidth="1"/>
    <col min="6211" max="6211" width="8" style="22" customWidth="1"/>
    <col min="6212" max="6212" width="1" style="22" customWidth="1"/>
    <col min="6213" max="6216" width="10.5" style="22" customWidth="1"/>
    <col min="6217" max="6217" width="8" style="22" customWidth="1"/>
    <col min="6218" max="6218" width="1" style="22" customWidth="1"/>
    <col min="6219" max="6219" width="8" style="22" customWidth="1"/>
    <col min="6220" max="6223" width="10.625" style="22" customWidth="1"/>
    <col min="6224" max="6224" width="1" style="22" customWidth="1"/>
    <col min="6225" max="6225" width="8" style="22" customWidth="1"/>
    <col min="6226" max="6226" width="1.125" style="22" customWidth="1"/>
    <col min="6227" max="6227" width="8" style="22" customWidth="1"/>
    <col min="6228" max="6228" width="1.125" style="22" customWidth="1"/>
    <col min="6229" max="6232" width="10.375" style="22" customWidth="1"/>
    <col min="6233" max="6233" width="8" style="22" customWidth="1"/>
    <col min="6234" max="6234" width="0.75" style="22" customWidth="1"/>
    <col min="6235" max="6235" width="8" style="22" customWidth="1"/>
    <col min="6236" max="6239" width="10.25" style="22" customWidth="1"/>
    <col min="6240" max="6240" width="0.75" style="22" customWidth="1"/>
    <col min="6241" max="6241" width="8" style="22" customWidth="1"/>
    <col min="6242" max="6242" width="1" style="22" customWidth="1"/>
    <col min="6243" max="6243" width="8" style="22" customWidth="1"/>
    <col min="6244" max="6244" width="0.875" style="22" customWidth="1"/>
    <col min="6245" max="6248" width="10.25" style="22" customWidth="1"/>
    <col min="6249" max="6249" width="8" style="22" customWidth="1"/>
    <col min="6250" max="6250" width="0.875" style="22" customWidth="1"/>
    <col min="6251" max="6251" width="8" style="22" customWidth="1"/>
    <col min="6252" max="6255" width="10.125" style="22" customWidth="1"/>
    <col min="6256" max="6256" width="1.125" style="22" customWidth="1"/>
    <col min="6257" max="6257" width="8" style="22" customWidth="1"/>
    <col min="6258" max="6258" width="1.125" style="22" customWidth="1"/>
    <col min="6259" max="6259" width="8" style="22" customWidth="1"/>
    <col min="6260" max="6260" width="1" style="22" customWidth="1"/>
    <col min="6261" max="6264" width="10.125" style="22" customWidth="1"/>
    <col min="6265" max="6265" width="8" style="22" customWidth="1"/>
    <col min="6266" max="6266" width="1.5" style="22" customWidth="1"/>
    <col min="6267" max="6267" width="8" style="22"/>
    <col min="6268" max="6271" width="10.375" style="22" customWidth="1"/>
    <col min="6272" max="6272" width="1.25" style="22" customWidth="1"/>
    <col min="6273" max="6273" width="8" style="22"/>
    <col min="6274" max="6274" width="0.875" style="22" customWidth="1"/>
    <col min="6275" max="6275" width="8" style="22"/>
    <col min="6276" max="6276" width="1" style="22" customWidth="1"/>
    <col min="6277" max="6280" width="10.5" style="22" customWidth="1"/>
    <col min="6281" max="6281" width="8" style="22"/>
    <col min="6282" max="6282" width="1" style="22" customWidth="1"/>
    <col min="6283" max="6283" width="8" style="22"/>
    <col min="6284" max="6287" width="10.5" style="22" customWidth="1"/>
    <col min="6288" max="6288" width="0.875" style="22" customWidth="1"/>
    <col min="6289" max="6289" width="8" style="22"/>
    <col min="6290" max="6290" width="1" style="22" customWidth="1"/>
    <col min="6291" max="6291" width="8" style="22"/>
    <col min="6292" max="6292" width="0.875" style="22" customWidth="1"/>
    <col min="6293" max="6296" width="10.375" style="22" customWidth="1"/>
    <col min="6297" max="6297" width="8" style="22"/>
    <col min="6298" max="6298" width="0.875" style="22" customWidth="1"/>
    <col min="6299" max="6299" width="8" style="22"/>
    <col min="6300" max="6303" width="10.625" style="22" customWidth="1"/>
    <col min="6304" max="6304" width="1.125" style="22" customWidth="1"/>
    <col min="6305" max="6305" width="8" style="22"/>
    <col min="6306" max="6306" width="0.875" style="22" customWidth="1"/>
    <col min="6307" max="6307" width="8" style="22"/>
    <col min="6308" max="6308" width="1" style="22" customWidth="1"/>
    <col min="6309" max="6312" width="10.5" style="22" customWidth="1"/>
    <col min="6313" max="6313" width="8" style="22"/>
    <col min="6314" max="6314" width="0.875" style="22" customWidth="1"/>
    <col min="6315" max="6315" width="8" style="22"/>
    <col min="6316" max="6319" width="10.625" style="22" customWidth="1"/>
    <col min="6320" max="6320" width="0.75" style="22" customWidth="1"/>
    <col min="6321" max="6321" width="8" style="22"/>
    <col min="6322" max="6322" width="0.875" style="22" customWidth="1"/>
    <col min="6323" max="6323" width="8" style="22"/>
    <col min="6324" max="6324" width="0.75" style="22" customWidth="1"/>
    <col min="6325" max="6328" width="10.75" style="22" customWidth="1"/>
    <col min="6329" max="6329" width="8" style="22" customWidth="1"/>
    <col min="6330" max="6330" width="0.875" style="22" customWidth="1"/>
    <col min="6331" max="6331" width="8" style="22"/>
    <col min="6332" max="6335" width="11.125" style="22" customWidth="1"/>
    <col min="6336" max="6336" width="0.875" style="22" customWidth="1"/>
    <col min="6337" max="6337" width="8" style="22"/>
    <col min="6338" max="6338" width="0.75" style="22" customWidth="1"/>
    <col min="6339" max="6339" width="8" style="22"/>
    <col min="6340" max="6340" width="0.625" style="22" customWidth="1"/>
    <col min="6341" max="6344" width="10" style="22" customWidth="1"/>
    <col min="6345" max="6345" width="8" style="22"/>
    <col min="6346" max="6346" width="0.625" style="22" customWidth="1"/>
    <col min="6347" max="6347" width="8" style="22"/>
    <col min="6348" max="6351" width="10.25" style="22" customWidth="1"/>
    <col min="6352" max="6352" width="1.125" style="22" customWidth="1"/>
    <col min="6353" max="6353" width="8" style="22"/>
    <col min="6354" max="6354" width="0.875" style="22" customWidth="1"/>
    <col min="6355" max="6355" width="8" style="22"/>
    <col min="6356" max="6356" width="0.625" style="22" customWidth="1"/>
    <col min="6357" max="6360" width="10.625" style="22" customWidth="1"/>
    <col min="6361" max="6361" width="8.5" style="22" bestFit="1" customWidth="1"/>
    <col min="6362" max="6374" width="8" style="22"/>
    <col min="6375" max="6375" width="15.625" style="22" customWidth="1"/>
    <col min="6376" max="6376" width="8" style="22"/>
    <col min="6377" max="6402" width="0" style="22" hidden="1" customWidth="1"/>
    <col min="6403" max="6403" width="9.625" style="22" customWidth="1"/>
    <col min="6404" max="6418" width="0" style="22" hidden="1" customWidth="1"/>
    <col min="6419" max="6419" width="8" style="22" customWidth="1"/>
    <col min="6420" max="6424" width="0" style="22" hidden="1" customWidth="1"/>
    <col min="6425" max="6425" width="9" style="22" customWidth="1"/>
    <col min="6426" max="6426" width="0.625" style="22" customWidth="1"/>
    <col min="6427" max="6427" width="8" style="22" customWidth="1"/>
    <col min="6428" max="6431" width="10.5" style="22" customWidth="1"/>
    <col min="6432" max="6432" width="1" style="22" customWidth="1"/>
    <col min="6433" max="6433" width="8" style="22" customWidth="1"/>
    <col min="6434" max="6434" width="1.5" style="22" customWidth="1"/>
    <col min="6435" max="6435" width="8" style="22" customWidth="1"/>
    <col min="6436" max="6436" width="0.875" style="22" customWidth="1"/>
    <col min="6437" max="6440" width="10.75" style="22" customWidth="1"/>
    <col min="6441" max="6441" width="8" style="22" customWidth="1"/>
    <col min="6442" max="6442" width="1.375" style="22" customWidth="1"/>
    <col min="6443" max="6443" width="8" style="22" customWidth="1"/>
    <col min="6444" max="6447" width="10.375" style="22" customWidth="1"/>
    <col min="6448" max="6448" width="0.75" style="22" customWidth="1"/>
    <col min="6449" max="6449" width="8" style="22" customWidth="1"/>
    <col min="6450" max="6450" width="0.875" style="22" customWidth="1"/>
    <col min="6451" max="6451" width="8" style="22" customWidth="1"/>
    <col min="6452" max="6452" width="0.875" style="22" customWidth="1"/>
    <col min="6453" max="6456" width="10.5" style="22" customWidth="1"/>
    <col min="6457" max="6457" width="8.5" style="22" customWidth="1"/>
    <col min="6458" max="6458" width="1.25" style="22" customWidth="1"/>
    <col min="6459" max="6459" width="8" style="22" customWidth="1"/>
    <col min="6460" max="6463" width="10.25" style="22" customWidth="1"/>
    <col min="6464" max="6464" width="1.125" style="22" customWidth="1"/>
    <col min="6465" max="6465" width="8" style="22" customWidth="1"/>
    <col min="6466" max="6466" width="1.125" style="22" customWidth="1"/>
    <col min="6467" max="6467" width="8" style="22" customWidth="1"/>
    <col min="6468" max="6468" width="1" style="22" customWidth="1"/>
    <col min="6469" max="6472" width="10.5" style="22" customWidth="1"/>
    <col min="6473" max="6473" width="8" style="22" customWidth="1"/>
    <col min="6474" max="6474" width="1" style="22" customWidth="1"/>
    <col min="6475" max="6475" width="8" style="22" customWidth="1"/>
    <col min="6476" max="6479" width="10.625" style="22" customWidth="1"/>
    <col min="6480" max="6480" width="1" style="22" customWidth="1"/>
    <col min="6481" max="6481" width="8" style="22" customWidth="1"/>
    <col min="6482" max="6482" width="1.125" style="22" customWidth="1"/>
    <col min="6483" max="6483" width="8" style="22" customWidth="1"/>
    <col min="6484" max="6484" width="1.125" style="22" customWidth="1"/>
    <col min="6485" max="6488" width="10.375" style="22" customWidth="1"/>
    <col min="6489" max="6489" width="8" style="22" customWidth="1"/>
    <col min="6490" max="6490" width="0.75" style="22" customWidth="1"/>
    <col min="6491" max="6491" width="8" style="22" customWidth="1"/>
    <col min="6492" max="6495" width="10.25" style="22" customWidth="1"/>
    <col min="6496" max="6496" width="0.75" style="22" customWidth="1"/>
    <col min="6497" max="6497" width="8" style="22" customWidth="1"/>
    <col min="6498" max="6498" width="1" style="22" customWidth="1"/>
    <col min="6499" max="6499" width="8" style="22" customWidth="1"/>
    <col min="6500" max="6500" width="0.875" style="22" customWidth="1"/>
    <col min="6501" max="6504" width="10.25" style="22" customWidth="1"/>
    <col min="6505" max="6505" width="8" style="22" customWidth="1"/>
    <col min="6506" max="6506" width="0.875" style="22" customWidth="1"/>
    <col min="6507" max="6507" width="8" style="22" customWidth="1"/>
    <col min="6508" max="6511" width="10.125" style="22" customWidth="1"/>
    <col min="6512" max="6512" width="1.125" style="22" customWidth="1"/>
    <col min="6513" max="6513" width="8" style="22" customWidth="1"/>
    <col min="6514" max="6514" width="1.125" style="22" customWidth="1"/>
    <col min="6515" max="6515" width="8" style="22" customWidth="1"/>
    <col min="6516" max="6516" width="1" style="22" customWidth="1"/>
    <col min="6517" max="6520" width="10.125" style="22" customWidth="1"/>
    <col min="6521" max="6521" width="8" style="22" customWidth="1"/>
    <col min="6522" max="6522" width="1.5" style="22" customWidth="1"/>
    <col min="6523" max="6523" width="8" style="22"/>
    <col min="6524" max="6527" width="10.375" style="22" customWidth="1"/>
    <col min="6528" max="6528" width="1.25" style="22" customWidth="1"/>
    <col min="6529" max="6529" width="8" style="22"/>
    <col min="6530" max="6530" width="0.875" style="22" customWidth="1"/>
    <col min="6531" max="6531" width="8" style="22"/>
    <col min="6532" max="6532" width="1" style="22" customWidth="1"/>
    <col min="6533" max="6536" width="10.5" style="22" customWidth="1"/>
    <col min="6537" max="6537" width="8" style="22"/>
    <col min="6538" max="6538" width="1" style="22" customWidth="1"/>
    <col min="6539" max="6539" width="8" style="22"/>
    <col min="6540" max="6543" width="10.5" style="22" customWidth="1"/>
    <col min="6544" max="6544" width="0.875" style="22" customWidth="1"/>
    <col min="6545" max="6545" width="8" style="22"/>
    <col min="6546" max="6546" width="1" style="22" customWidth="1"/>
    <col min="6547" max="6547" width="8" style="22"/>
    <col min="6548" max="6548" width="0.875" style="22" customWidth="1"/>
    <col min="6549" max="6552" width="10.375" style="22" customWidth="1"/>
    <col min="6553" max="6553" width="8" style="22"/>
    <col min="6554" max="6554" width="0.875" style="22" customWidth="1"/>
    <col min="6555" max="6555" width="8" style="22"/>
    <col min="6556" max="6559" width="10.625" style="22" customWidth="1"/>
    <col min="6560" max="6560" width="1.125" style="22" customWidth="1"/>
    <col min="6561" max="6561" width="8" style="22"/>
    <col min="6562" max="6562" width="0.875" style="22" customWidth="1"/>
    <col min="6563" max="6563" width="8" style="22"/>
    <col min="6564" max="6564" width="1" style="22" customWidth="1"/>
    <col min="6565" max="6568" width="10.5" style="22" customWidth="1"/>
    <col min="6569" max="6569" width="8" style="22"/>
    <col min="6570" max="6570" width="0.875" style="22" customWidth="1"/>
    <col min="6571" max="6571" width="8" style="22"/>
    <col min="6572" max="6575" width="10.625" style="22" customWidth="1"/>
    <col min="6576" max="6576" width="0.75" style="22" customWidth="1"/>
    <col min="6577" max="6577" width="8" style="22"/>
    <col min="6578" max="6578" width="0.875" style="22" customWidth="1"/>
    <col min="6579" max="6579" width="8" style="22"/>
    <col min="6580" max="6580" width="0.75" style="22" customWidth="1"/>
    <col min="6581" max="6584" width="10.75" style="22" customWidth="1"/>
    <col min="6585" max="6585" width="8" style="22" customWidth="1"/>
    <col min="6586" max="6586" width="0.875" style="22" customWidth="1"/>
    <col min="6587" max="6587" width="8" style="22"/>
    <col min="6588" max="6591" width="11.125" style="22" customWidth="1"/>
    <col min="6592" max="6592" width="0.875" style="22" customWidth="1"/>
    <col min="6593" max="6593" width="8" style="22"/>
    <col min="6594" max="6594" width="0.75" style="22" customWidth="1"/>
    <col min="6595" max="6595" width="8" style="22"/>
    <col min="6596" max="6596" width="0.625" style="22" customWidth="1"/>
    <col min="6597" max="6600" width="10" style="22" customWidth="1"/>
    <col min="6601" max="6601" width="8" style="22"/>
    <col min="6602" max="6602" width="0.625" style="22" customWidth="1"/>
    <col min="6603" max="6603" width="8" style="22"/>
    <col min="6604" max="6607" width="10.25" style="22" customWidth="1"/>
    <col min="6608" max="6608" width="1.125" style="22" customWidth="1"/>
    <col min="6609" max="6609" width="8" style="22"/>
    <col min="6610" max="6610" width="0.875" style="22" customWidth="1"/>
    <col min="6611" max="6611" width="8" style="22"/>
    <col min="6612" max="6612" width="0.625" style="22" customWidth="1"/>
    <col min="6613" max="6616" width="10.625" style="22" customWidth="1"/>
    <col min="6617" max="6617" width="8.5" style="22" bestFit="1" customWidth="1"/>
    <col min="6618" max="6630" width="8" style="22"/>
    <col min="6631" max="6631" width="15.625" style="22" customWidth="1"/>
    <col min="6632" max="6632" width="8" style="22"/>
    <col min="6633" max="6658" width="0" style="22" hidden="1" customWidth="1"/>
    <col min="6659" max="6659" width="9.625" style="22" customWidth="1"/>
    <col min="6660" max="6674" width="0" style="22" hidden="1" customWidth="1"/>
    <col min="6675" max="6675" width="8" style="22" customWidth="1"/>
    <col min="6676" max="6680" width="0" style="22" hidden="1" customWidth="1"/>
    <col min="6681" max="6681" width="9" style="22" customWidth="1"/>
    <col min="6682" max="6682" width="0.625" style="22" customWidth="1"/>
    <col min="6683" max="6683" width="8" style="22" customWidth="1"/>
    <col min="6684" max="6687" width="10.5" style="22" customWidth="1"/>
    <col min="6688" max="6688" width="1" style="22" customWidth="1"/>
    <col min="6689" max="6689" width="8" style="22" customWidth="1"/>
    <col min="6690" max="6690" width="1.5" style="22" customWidth="1"/>
    <col min="6691" max="6691" width="8" style="22" customWidth="1"/>
    <col min="6692" max="6692" width="0.875" style="22" customWidth="1"/>
    <col min="6693" max="6696" width="10.75" style="22" customWidth="1"/>
    <col min="6697" max="6697" width="8" style="22" customWidth="1"/>
    <col min="6698" max="6698" width="1.375" style="22" customWidth="1"/>
    <col min="6699" max="6699" width="8" style="22" customWidth="1"/>
    <col min="6700" max="6703" width="10.375" style="22" customWidth="1"/>
    <col min="6704" max="6704" width="0.75" style="22" customWidth="1"/>
    <col min="6705" max="6705" width="8" style="22" customWidth="1"/>
    <col min="6706" max="6706" width="0.875" style="22" customWidth="1"/>
    <col min="6707" max="6707" width="8" style="22" customWidth="1"/>
    <col min="6708" max="6708" width="0.875" style="22" customWidth="1"/>
    <col min="6709" max="6712" width="10.5" style="22" customWidth="1"/>
    <col min="6713" max="6713" width="8.5" style="22" customWidth="1"/>
    <col min="6714" max="6714" width="1.25" style="22" customWidth="1"/>
    <col min="6715" max="6715" width="8" style="22" customWidth="1"/>
    <col min="6716" max="6719" width="10.25" style="22" customWidth="1"/>
    <col min="6720" max="6720" width="1.125" style="22" customWidth="1"/>
    <col min="6721" max="6721" width="8" style="22" customWidth="1"/>
    <col min="6722" max="6722" width="1.125" style="22" customWidth="1"/>
    <col min="6723" max="6723" width="8" style="22" customWidth="1"/>
    <col min="6724" max="6724" width="1" style="22" customWidth="1"/>
    <col min="6725" max="6728" width="10.5" style="22" customWidth="1"/>
    <col min="6729" max="6729" width="8" style="22" customWidth="1"/>
    <col min="6730" max="6730" width="1" style="22" customWidth="1"/>
    <col min="6731" max="6731" width="8" style="22" customWidth="1"/>
    <col min="6732" max="6735" width="10.625" style="22" customWidth="1"/>
    <col min="6736" max="6736" width="1" style="22" customWidth="1"/>
    <col min="6737" max="6737" width="8" style="22" customWidth="1"/>
    <col min="6738" max="6738" width="1.125" style="22" customWidth="1"/>
    <col min="6739" max="6739" width="8" style="22" customWidth="1"/>
    <col min="6740" max="6740" width="1.125" style="22" customWidth="1"/>
    <col min="6741" max="6744" width="10.375" style="22" customWidth="1"/>
    <col min="6745" max="6745" width="8" style="22" customWidth="1"/>
    <col min="6746" max="6746" width="0.75" style="22" customWidth="1"/>
    <col min="6747" max="6747" width="8" style="22" customWidth="1"/>
    <col min="6748" max="6751" width="10.25" style="22" customWidth="1"/>
    <col min="6752" max="6752" width="0.75" style="22" customWidth="1"/>
    <col min="6753" max="6753" width="8" style="22" customWidth="1"/>
    <col min="6754" max="6754" width="1" style="22" customWidth="1"/>
    <col min="6755" max="6755" width="8" style="22" customWidth="1"/>
    <col min="6756" max="6756" width="0.875" style="22" customWidth="1"/>
    <col min="6757" max="6760" width="10.25" style="22" customWidth="1"/>
    <col min="6761" max="6761" width="8" style="22" customWidth="1"/>
    <col min="6762" max="6762" width="0.875" style="22" customWidth="1"/>
    <col min="6763" max="6763" width="8" style="22" customWidth="1"/>
    <col min="6764" max="6767" width="10.125" style="22" customWidth="1"/>
    <col min="6768" max="6768" width="1.125" style="22" customWidth="1"/>
    <col min="6769" max="6769" width="8" style="22" customWidth="1"/>
    <col min="6770" max="6770" width="1.125" style="22" customWidth="1"/>
    <col min="6771" max="6771" width="8" style="22" customWidth="1"/>
    <col min="6772" max="6772" width="1" style="22" customWidth="1"/>
    <col min="6773" max="6776" width="10.125" style="22" customWidth="1"/>
    <col min="6777" max="6777" width="8" style="22" customWidth="1"/>
    <col min="6778" max="6778" width="1.5" style="22" customWidth="1"/>
    <col min="6779" max="6779" width="8" style="22"/>
    <col min="6780" max="6783" width="10.375" style="22" customWidth="1"/>
    <col min="6784" max="6784" width="1.25" style="22" customWidth="1"/>
    <col min="6785" max="6785" width="8" style="22"/>
    <col min="6786" max="6786" width="0.875" style="22" customWidth="1"/>
    <col min="6787" max="6787" width="8" style="22"/>
    <col min="6788" max="6788" width="1" style="22" customWidth="1"/>
    <col min="6789" max="6792" width="10.5" style="22" customWidth="1"/>
    <col min="6793" max="6793" width="8" style="22"/>
    <col min="6794" max="6794" width="1" style="22" customWidth="1"/>
    <col min="6795" max="6795" width="8" style="22"/>
    <col min="6796" max="6799" width="10.5" style="22" customWidth="1"/>
    <col min="6800" max="6800" width="0.875" style="22" customWidth="1"/>
    <col min="6801" max="6801" width="8" style="22"/>
    <col min="6802" max="6802" width="1" style="22" customWidth="1"/>
    <col min="6803" max="6803" width="8" style="22"/>
    <col min="6804" max="6804" width="0.875" style="22" customWidth="1"/>
    <col min="6805" max="6808" width="10.375" style="22" customWidth="1"/>
    <col min="6809" max="6809" width="8" style="22"/>
    <col min="6810" max="6810" width="0.875" style="22" customWidth="1"/>
    <col min="6811" max="6811" width="8" style="22"/>
    <col min="6812" max="6815" width="10.625" style="22" customWidth="1"/>
    <col min="6816" max="6816" width="1.125" style="22" customWidth="1"/>
    <col min="6817" max="6817" width="8" style="22"/>
    <col min="6818" max="6818" width="0.875" style="22" customWidth="1"/>
    <col min="6819" max="6819" width="8" style="22"/>
    <col min="6820" max="6820" width="1" style="22" customWidth="1"/>
    <col min="6821" max="6824" width="10.5" style="22" customWidth="1"/>
    <col min="6825" max="6825" width="8" style="22"/>
    <col min="6826" max="6826" width="0.875" style="22" customWidth="1"/>
    <col min="6827" max="6827" width="8" style="22"/>
    <col min="6828" max="6831" width="10.625" style="22" customWidth="1"/>
    <col min="6832" max="6832" width="0.75" style="22" customWidth="1"/>
    <col min="6833" max="6833" width="8" style="22"/>
    <col min="6834" max="6834" width="0.875" style="22" customWidth="1"/>
    <col min="6835" max="6835" width="8" style="22"/>
    <col min="6836" max="6836" width="0.75" style="22" customWidth="1"/>
    <col min="6837" max="6840" width="10.75" style="22" customWidth="1"/>
    <col min="6841" max="6841" width="8" style="22" customWidth="1"/>
    <col min="6842" max="6842" width="0.875" style="22" customWidth="1"/>
    <col min="6843" max="6843" width="8" style="22"/>
    <col min="6844" max="6847" width="11.125" style="22" customWidth="1"/>
    <col min="6848" max="6848" width="0.875" style="22" customWidth="1"/>
    <col min="6849" max="6849" width="8" style="22"/>
    <col min="6850" max="6850" width="0.75" style="22" customWidth="1"/>
    <col min="6851" max="6851" width="8" style="22"/>
    <col min="6852" max="6852" width="0.625" style="22" customWidth="1"/>
    <col min="6853" max="6856" width="10" style="22" customWidth="1"/>
    <col min="6857" max="6857" width="8" style="22"/>
    <col min="6858" max="6858" width="0.625" style="22" customWidth="1"/>
    <col min="6859" max="6859" width="8" style="22"/>
    <col min="6860" max="6863" width="10.25" style="22" customWidth="1"/>
    <col min="6864" max="6864" width="1.125" style="22" customWidth="1"/>
    <col min="6865" max="6865" width="8" style="22"/>
    <col min="6866" max="6866" width="0.875" style="22" customWidth="1"/>
    <col min="6867" max="6867" width="8" style="22"/>
    <col min="6868" max="6868" width="0.625" style="22" customWidth="1"/>
    <col min="6869" max="6872" width="10.625" style="22" customWidth="1"/>
    <col min="6873" max="6873" width="8.5" style="22" bestFit="1" customWidth="1"/>
    <col min="6874" max="6886" width="8" style="22"/>
    <col min="6887" max="6887" width="15.625" style="22" customWidth="1"/>
    <col min="6888" max="6888" width="8" style="22"/>
    <col min="6889" max="6914" width="0" style="22" hidden="1" customWidth="1"/>
    <col min="6915" max="6915" width="9.625" style="22" customWidth="1"/>
    <col min="6916" max="6930" width="0" style="22" hidden="1" customWidth="1"/>
    <col min="6931" max="6931" width="8" style="22" customWidth="1"/>
    <col min="6932" max="6936" width="0" style="22" hidden="1" customWidth="1"/>
    <col min="6937" max="6937" width="9" style="22" customWidth="1"/>
    <col min="6938" max="6938" width="0.625" style="22" customWidth="1"/>
    <col min="6939" max="6939" width="8" style="22" customWidth="1"/>
    <col min="6940" max="6943" width="10.5" style="22" customWidth="1"/>
    <col min="6944" max="6944" width="1" style="22" customWidth="1"/>
    <col min="6945" max="6945" width="8" style="22" customWidth="1"/>
    <col min="6946" max="6946" width="1.5" style="22" customWidth="1"/>
    <col min="6947" max="6947" width="8" style="22" customWidth="1"/>
    <col min="6948" max="6948" width="0.875" style="22" customWidth="1"/>
    <col min="6949" max="6952" width="10.75" style="22" customWidth="1"/>
    <col min="6953" max="6953" width="8" style="22" customWidth="1"/>
    <col min="6954" max="6954" width="1.375" style="22" customWidth="1"/>
    <col min="6955" max="6955" width="8" style="22" customWidth="1"/>
    <col min="6956" max="6959" width="10.375" style="22" customWidth="1"/>
    <col min="6960" max="6960" width="0.75" style="22" customWidth="1"/>
    <col min="6961" max="6961" width="8" style="22" customWidth="1"/>
    <col min="6962" max="6962" width="0.875" style="22" customWidth="1"/>
    <col min="6963" max="6963" width="8" style="22" customWidth="1"/>
    <col min="6964" max="6964" width="0.875" style="22" customWidth="1"/>
    <col min="6965" max="6968" width="10.5" style="22" customWidth="1"/>
    <col min="6969" max="6969" width="8.5" style="22" customWidth="1"/>
    <col min="6970" max="6970" width="1.25" style="22" customWidth="1"/>
    <col min="6971" max="6971" width="8" style="22" customWidth="1"/>
    <col min="6972" max="6975" width="10.25" style="22" customWidth="1"/>
    <col min="6976" max="6976" width="1.125" style="22" customWidth="1"/>
    <col min="6977" max="6977" width="8" style="22" customWidth="1"/>
    <col min="6978" max="6978" width="1.125" style="22" customWidth="1"/>
    <col min="6979" max="6979" width="8" style="22" customWidth="1"/>
    <col min="6980" max="6980" width="1" style="22" customWidth="1"/>
    <col min="6981" max="6984" width="10.5" style="22" customWidth="1"/>
    <col min="6985" max="6985" width="8" style="22" customWidth="1"/>
    <col min="6986" max="6986" width="1" style="22" customWidth="1"/>
    <col min="6987" max="6987" width="8" style="22" customWidth="1"/>
    <col min="6988" max="6991" width="10.625" style="22" customWidth="1"/>
    <col min="6992" max="6992" width="1" style="22" customWidth="1"/>
    <col min="6993" max="6993" width="8" style="22" customWidth="1"/>
    <col min="6994" max="6994" width="1.125" style="22" customWidth="1"/>
    <col min="6995" max="6995" width="8" style="22" customWidth="1"/>
    <col min="6996" max="6996" width="1.125" style="22" customWidth="1"/>
    <col min="6997" max="7000" width="10.375" style="22" customWidth="1"/>
    <col min="7001" max="7001" width="8" style="22" customWidth="1"/>
    <col min="7002" max="7002" width="0.75" style="22" customWidth="1"/>
    <col min="7003" max="7003" width="8" style="22" customWidth="1"/>
    <col min="7004" max="7007" width="10.25" style="22" customWidth="1"/>
    <col min="7008" max="7008" width="0.75" style="22" customWidth="1"/>
    <col min="7009" max="7009" width="8" style="22" customWidth="1"/>
    <col min="7010" max="7010" width="1" style="22" customWidth="1"/>
    <col min="7011" max="7011" width="8" style="22" customWidth="1"/>
    <col min="7012" max="7012" width="0.875" style="22" customWidth="1"/>
    <col min="7013" max="7016" width="10.25" style="22" customWidth="1"/>
    <col min="7017" max="7017" width="8" style="22" customWidth="1"/>
    <col min="7018" max="7018" width="0.875" style="22" customWidth="1"/>
    <col min="7019" max="7019" width="8" style="22" customWidth="1"/>
    <col min="7020" max="7023" width="10.125" style="22" customWidth="1"/>
    <col min="7024" max="7024" width="1.125" style="22" customWidth="1"/>
    <col min="7025" max="7025" width="8" style="22" customWidth="1"/>
    <col min="7026" max="7026" width="1.125" style="22" customWidth="1"/>
    <col min="7027" max="7027" width="8" style="22" customWidth="1"/>
    <col min="7028" max="7028" width="1" style="22" customWidth="1"/>
    <col min="7029" max="7032" width="10.125" style="22" customWidth="1"/>
    <col min="7033" max="7033" width="8" style="22" customWidth="1"/>
    <col min="7034" max="7034" width="1.5" style="22" customWidth="1"/>
    <col min="7035" max="7035" width="8" style="22"/>
    <col min="7036" max="7039" width="10.375" style="22" customWidth="1"/>
    <col min="7040" max="7040" width="1.25" style="22" customWidth="1"/>
    <col min="7041" max="7041" width="8" style="22"/>
    <col min="7042" max="7042" width="0.875" style="22" customWidth="1"/>
    <col min="7043" max="7043" width="8" style="22"/>
    <col min="7044" max="7044" width="1" style="22" customWidth="1"/>
    <col min="7045" max="7048" width="10.5" style="22" customWidth="1"/>
    <col min="7049" max="7049" width="8" style="22"/>
    <col min="7050" max="7050" width="1" style="22" customWidth="1"/>
    <col min="7051" max="7051" width="8" style="22"/>
    <col min="7052" max="7055" width="10.5" style="22" customWidth="1"/>
    <col min="7056" max="7056" width="0.875" style="22" customWidth="1"/>
    <col min="7057" max="7057" width="8" style="22"/>
    <col min="7058" max="7058" width="1" style="22" customWidth="1"/>
    <col min="7059" max="7059" width="8" style="22"/>
    <col min="7060" max="7060" width="0.875" style="22" customWidth="1"/>
    <col min="7061" max="7064" width="10.375" style="22" customWidth="1"/>
    <col min="7065" max="7065" width="8" style="22"/>
    <col min="7066" max="7066" width="0.875" style="22" customWidth="1"/>
    <col min="7067" max="7067" width="8" style="22"/>
    <col min="7068" max="7071" width="10.625" style="22" customWidth="1"/>
    <col min="7072" max="7072" width="1.125" style="22" customWidth="1"/>
    <col min="7073" max="7073" width="8" style="22"/>
    <col min="7074" max="7074" width="0.875" style="22" customWidth="1"/>
    <col min="7075" max="7075" width="8" style="22"/>
    <col min="7076" max="7076" width="1" style="22" customWidth="1"/>
    <col min="7077" max="7080" width="10.5" style="22" customWidth="1"/>
    <col min="7081" max="7081" width="8" style="22"/>
    <col min="7082" max="7082" width="0.875" style="22" customWidth="1"/>
    <col min="7083" max="7083" width="8" style="22"/>
    <col min="7084" max="7087" width="10.625" style="22" customWidth="1"/>
    <col min="7088" max="7088" width="0.75" style="22" customWidth="1"/>
    <col min="7089" max="7089" width="8" style="22"/>
    <col min="7090" max="7090" width="0.875" style="22" customWidth="1"/>
    <col min="7091" max="7091" width="8" style="22"/>
    <col min="7092" max="7092" width="0.75" style="22" customWidth="1"/>
    <col min="7093" max="7096" width="10.75" style="22" customWidth="1"/>
    <col min="7097" max="7097" width="8" style="22" customWidth="1"/>
    <col min="7098" max="7098" width="0.875" style="22" customWidth="1"/>
    <col min="7099" max="7099" width="8" style="22"/>
    <col min="7100" max="7103" width="11.125" style="22" customWidth="1"/>
    <col min="7104" max="7104" width="0.875" style="22" customWidth="1"/>
    <col min="7105" max="7105" width="8" style="22"/>
    <col min="7106" max="7106" width="0.75" style="22" customWidth="1"/>
    <col min="7107" max="7107" width="8" style="22"/>
    <col min="7108" max="7108" width="0.625" style="22" customWidth="1"/>
    <col min="7109" max="7112" width="10" style="22" customWidth="1"/>
    <col min="7113" max="7113" width="8" style="22"/>
    <col min="7114" max="7114" width="0.625" style="22" customWidth="1"/>
    <col min="7115" max="7115" width="8" style="22"/>
    <col min="7116" max="7119" width="10.25" style="22" customWidth="1"/>
    <col min="7120" max="7120" width="1.125" style="22" customWidth="1"/>
    <col min="7121" max="7121" width="8" style="22"/>
    <col min="7122" max="7122" width="0.875" style="22" customWidth="1"/>
    <col min="7123" max="7123" width="8" style="22"/>
    <col min="7124" max="7124" width="0.625" style="22" customWidth="1"/>
    <col min="7125" max="7128" width="10.625" style="22" customWidth="1"/>
    <col min="7129" max="7129" width="8.5" style="22" bestFit="1" customWidth="1"/>
    <col min="7130" max="7142" width="8" style="22"/>
    <col min="7143" max="7143" width="15.625" style="22" customWidth="1"/>
    <col min="7144" max="7144" width="8" style="22"/>
    <col min="7145" max="7170" width="0" style="22" hidden="1" customWidth="1"/>
    <col min="7171" max="7171" width="9.625" style="22" customWidth="1"/>
    <col min="7172" max="7186" width="0" style="22" hidden="1" customWidth="1"/>
    <col min="7187" max="7187" width="8" style="22" customWidth="1"/>
    <col min="7188" max="7192" width="0" style="22" hidden="1" customWidth="1"/>
    <col min="7193" max="7193" width="9" style="22" customWidth="1"/>
    <col min="7194" max="7194" width="0.625" style="22" customWidth="1"/>
    <col min="7195" max="7195" width="8" style="22" customWidth="1"/>
    <col min="7196" max="7199" width="10.5" style="22" customWidth="1"/>
    <col min="7200" max="7200" width="1" style="22" customWidth="1"/>
    <col min="7201" max="7201" width="8" style="22" customWidth="1"/>
    <col min="7202" max="7202" width="1.5" style="22" customWidth="1"/>
    <col min="7203" max="7203" width="8" style="22" customWidth="1"/>
    <col min="7204" max="7204" width="0.875" style="22" customWidth="1"/>
    <col min="7205" max="7208" width="10.75" style="22" customWidth="1"/>
    <col min="7209" max="7209" width="8" style="22" customWidth="1"/>
    <col min="7210" max="7210" width="1.375" style="22" customWidth="1"/>
    <col min="7211" max="7211" width="8" style="22" customWidth="1"/>
    <col min="7212" max="7215" width="10.375" style="22" customWidth="1"/>
    <col min="7216" max="7216" width="0.75" style="22" customWidth="1"/>
    <col min="7217" max="7217" width="8" style="22" customWidth="1"/>
    <col min="7218" max="7218" width="0.875" style="22" customWidth="1"/>
    <col min="7219" max="7219" width="8" style="22" customWidth="1"/>
    <col min="7220" max="7220" width="0.875" style="22" customWidth="1"/>
    <col min="7221" max="7224" width="10.5" style="22" customWidth="1"/>
    <col min="7225" max="7225" width="8.5" style="22" customWidth="1"/>
    <col min="7226" max="7226" width="1.25" style="22" customWidth="1"/>
    <col min="7227" max="7227" width="8" style="22" customWidth="1"/>
    <col min="7228" max="7231" width="10.25" style="22" customWidth="1"/>
    <col min="7232" max="7232" width="1.125" style="22" customWidth="1"/>
    <col min="7233" max="7233" width="8" style="22" customWidth="1"/>
    <col min="7234" max="7234" width="1.125" style="22" customWidth="1"/>
    <col min="7235" max="7235" width="8" style="22" customWidth="1"/>
    <col min="7236" max="7236" width="1" style="22" customWidth="1"/>
    <col min="7237" max="7240" width="10.5" style="22" customWidth="1"/>
    <col min="7241" max="7241" width="8" style="22" customWidth="1"/>
    <col min="7242" max="7242" width="1" style="22" customWidth="1"/>
    <col min="7243" max="7243" width="8" style="22" customWidth="1"/>
    <col min="7244" max="7247" width="10.625" style="22" customWidth="1"/>
    <col min="7248" max="7248" width="1" style="22" customWidth="1"/>
    <col min="7249" max="7249" width="8" style="22" customWidth="1"/>
    <col min="7250" max="7250" width="1.125" style="22" customWidth="1"/>
    <col min="7251" max="7251" width="8" style="22" customWidth="1"/>
    <col min="7252" max="7252" width="1.125" style="22" customWidth="1"/>
    <col min="7253" max="7256" width="10.375" style="22" customWidth="1"/>
    <col min="7257" max="7257" width="8" style="22" customWidth="1"/>
    <col min="7258" max="7258" width="0.75" style="22" customWidth="1"/>
    <col min="7259" max="7259" width="8" style="22" customWidth="1"/>
    <col min="7260" max="7263" width="10.25" style="22" customWidth="1"/>
    <col min="7264" max="7264" width="0.75" style="22" customWidth="1"/>
    <col min="7265" max="7265" width="8" style="22" customWidth="1"/>
    <col min="7266" max="7266" width="1" style="22" customWidth="1"/>
    <col min="7267" max="7267" width="8" style="22" customWidth="1"/>
    <col min="7268" max="7268" width="0.875" style="22" customWidth="1"/>
    <col min="7269" max="7272" width="10.25" style="22" customWidth="1"/>
    <col min="7273" max="7273" width="8" style="22" customWidth="1"/>
    <col min="7274" max="7274" width="0.875" style="22" customWidth="1"/>
    <col min="7275" max="7275" width="8" style="22" customWidth="1"/>
    <col min="7276" max="7279" width="10.125" style="22" customWidth="1"/>
    <col min="7280" max="7280" width="1.125" style="22" customWidth="1"/>
    <col min="7281" max="7281" width="8" style="22" customWidth="1"/>
    <col min="7282" max="7282" width="1.125" style="22" customWidth="1"/>
    <col min="7283" max="7283" width="8" style="22" customWidth="1"/>
    <col min="7284" max="7284" width="1" style="22" customWidth="1"/>
    <col min="7285" max="7288" width="10.125" style="22" customWidth="1"/>
    <col min="7289" max="7289" width="8" style="22" customWidth="1"/>
    <col min="7290" max="7290" width="1.5" style="22" customWidth="1"/>
    <col min="7291" max="7291" width="8" style="22"/>
    <col min="7292" max="7295" width="10.375" style="22" customWidth="1"/>
    <col min="7296" max="7296" width="1.25" style="22" customWidth="1"/>
    <col min="7297" max="7297" width="8" style="22"/>
    <col min="7298" max="7298" width="0.875" style="22" customWidth="1"/>
    <col min="7299" max="7299" width="8" style="22"/>
    <col min="7300" max="7300" width="1" style="22" customWidth="1"/>
    <col min="7301" max="7304" width="10.5" style="22" customWidth="1"/>
    <col min="7305" max="7305" width="8" style="22"/>
    <col min="7306" max="7306" width="1" style="22" customWidth="1"/>
    <col min="7307" max="7307" width="8" style="22"/>
    <col min="7308" max="7311" width="10.5" style="22" customWidth="1"/>
    <col min="7312" max="7312" width="0.875" style="22" customWidth="1"/>
    <col min="7313" max="7313" width="8" style="22"/>
    <col min="7314" max="7314" width="1" style="22" customWidth="1"/>
    <col min="7315" max="7315" width="8" style="22"/>
    <col min="7316" max="7316" width="0.875" style="22" customWidth="1"/>
    <col min="7317" max="7320" width="10.375" style="22" customWidth="1"/>
    <col min="7321" max="7321" width="8" style="22"/>
    <col min="7322" max="7322" width="0.875" style="22" customWidth="1"/>
    <col min="7323" max="7323" width="8" style="22"/>
    <col min="7324" max="7327" width="10.625" style="22" customWidth="1"/>
    <col min="7328" max="7328" width="1.125" style="22" customWidth="1"/>
    <col min="7329" max="7329" width="8" style="22"/>
    <col min="7330" max="7330" width="0.875" style="22" customWidth="1"/>
    <col min="7331" max="7331" width="8" style="22"/>
    <col min="7332" max="7332" width="1" style="22" customWidth="1"/>
    <col min="7333" max="7336" width="10.5" style="22" customWidth="1"/>
    <col min="7337" max="7337" width="8" style="22"/>
    <col min="7338" max="7338" width="0.875" style="22" customWidth="1"/>
    <col min="7339" max="7339" width="8" style="22"/>
    <col min="7340" max="7343" width="10.625" style="22" customWidth="1"/>
    <col min="7344" max="7344" width="0.75" style="22" customWidth="1"/>
    <col min="7345" max="7345" width="8" style="22"/>
    <col min="7346" max="7346" width="0.875" style="22" customWidth="1"/>
    <col min="7347" max="7347" width="8" style="22"/>
    <col min="7348" max="7348" width="0.75" style="22" customWidth="1"/>
    <col min="7349" max="7352" width="10.75" style="22" customWidth="1"/>
    <col min="7353" max="7353" width="8" style="22" customWidth="1"/>
    <col min="7354" max="7354" width="0.875" style="22" customWidth="1"/>
    <col min="7355" max="7355" width="8" style="22"/>
    <col min="7356" max="7359" width="11.125" style="22" customWidth="1"/>
    <col min="7360" max="7360" width="0.875" style="22" customWidth="1"/>
    <col min="7361" max="7361" width="8" style="22"/>
    <col min="7362" max="7362" width="0.75" style="22" customWidth="1"/>
    <col min="7363" max="7363" width="8" style="22"/>
    <col min="7364" max="7364" width="0.625" style="22" customWidth="1"/>
    <col min="7365" max="7368" width="10" style="22" customWidth="1"/>
    <col min="7369" max="7369" width="8" style="22"/>
    <col min="7370" max="7370" width="0.625" style="22" customWidth="1"/>
    <col min="7371" max="7371" width="8" style="22"/>
    <col min="7372" max="7375" width="10.25" style="22" customWidth="1"/>
    <col min="7376" max="7376" width="1.125" style="22" customWidth="1"/>
    <col min="7377" max="7377" width="8" style="22"/>
    <col min="7378" max="7378" width="0.875" style="22" customWidth="1"/>
    <col min="7379" max="7379" width="8" style="22"/>
    <col min="7380" max="7380" width="0.625" style="22" customWidth="1"/>
    <col min="7381" max="7384" width="10.625" style="22" customWidth="1"/>
    <col min="7385" max="7385" width="8.5" style="22" bestFit="1" customWidth="1"/>
    <col min="7386" max="7398" width="8" style="22"/>
    <col min="7399" max="7399" width="15.625" style="22" customWidth="1"/>
    <col min="7400" max="7400" width="8" style="22"/>
    <col min="7401" max="7426" width="0" style="22" hidden="1" customWidth="1"/>
    <col min="7427" max="7427" width="9.625" style="22" customWidth="1"/>
    <col min="7428" max="7442" width="0" style="22" hidden="1" customWidth="1"/>
    <col min="7443" max="7443" width="8" style="22" customWidth="1"/>
    <col min="7444" max="7448" width="0" style="22" hidden="1" customWidth="1"/>
    <col min="7449" max="7449" width="9" style="22" customWidth="1"/>
    <col min="7450" max="7450" width="0.625" style="22" customWidth="1"/>
    <col min="7451" max="7451" width="8" style="22" customWidth="1"/>
    <col min="7452" max="7455" width="10.5" style="22" customWidth="1"/>
    <col min="7456" max="7456" width="1" style="22" customWidth="1"/>
    <col min="7457" max="7457" width="8" style="22" customWidth="1"/>
    <col min="7458" max="7458" width="1.5" style="22" customWidth="1"/>
    <col min="7459" max="7459" width="8" style="22" customWidth="1"/>
    <col min="7460" max="7460" width="0.875" style="22" customWidth="1"/>
    <col min="7461" max="7464" width="10.75" style="22" customWidth="1"/>
    <col min="7465" max="7465" width="8" style="22" customWidth="1"/>
    <col min="7466" max="7466" width="1.375" style="22" customWidth="1"/>
    <col min="7467" max="7467" width="8" style="22" customWidth="1"/>
    <col min="7468" max="7471" width="10.375" style="22" customWidth="1"/>
    <col min="7472" max="7472" width="0.75" style="22" customWidth="1"/>
    <col min="7473" max="7473" width="8" style="22" customWidth="1"/>
    <col min="7474" max="7474" width="0.875" style="22" customWidth="1"/>
    <col min="7475" max="7475" width="8" style="22" customWidth="1"/>
    <col min="7476" max="7476" width="0.875" style="22" customWidth="1"/>
    <col min="7477" max="7480" width="10.5" style="22" customWidth="1"/>
    <col min="7481" max="7481" width="8.5" style="22" customWidth="1"/>
    <col min="7482" max="7482" width="1.25" style="22" customWidth="1"/>
    <col min="7483" max="7483" width="8" style="22" customWidth="1"/>
    <col min="7484" max="7487" width="10.25" style="22" customWidth="1"/>
    <col min="7488" max="7488" width="1.125" style="22" customWidth="1"/>
    <col min="7489" max="7489" width="8" style="22" customWidth="1"/>
    <col min="7490" max="7490" width="1.125" style="22" customWidth="1"/>
    <col min="7491" max="7491" width="8" style="22" customWidth="1"/>
    <col min="7492" max="7492" width="1" style="22" customWidth="1"/>
    <col min="7493" max="7496" width="10.5" style="22" customWidth="1"/>
    <col min="7497" max="7497" width="8" style="22" customWidth="1"/>
    <col min="7498" max="7498" width="1" style="22" customWidth="1"/>
    <col min="7499" max="7499" width="8" style="22" customWidth="1"/>
    <col min="7500" max="7503" width="10.625" style="22" customWidth="1"/>
    <col min="7504" max="7504" width="1" style="22" customWidth="1"/>
    <col min="7505" max="7505" width="8" style="22" customWidth="1"/>
    <col min="7506" max="7506" width="1.125" style="22" customWidth="1"/>
    <col min="7507" max="7507" width="8" style="22" customWidth="1"/>
    <col min="7508" max="7508" width="1.125" style="22" customWidth="1"/>
    <col min="7509" max="7512" width="10.375" style="22" customWidth="1"/>
    <col min="7513" max="7513" width="8" style="22" customWidth="1"/>
    <col min="7514" max="7514" width="0.75" style="22" customWidth="1"/>
    <col min="7515" max="7515" width="8" style="22" customWidth="1"/>
    <col min="7516" max="7519" width="10.25" style="22" customWidth="1"/>
    <col min="7520" max="7520" width="0.75" style="22" customWidth="1"/>
    <col min="7521" max="7521" width="8" style="22" customWidth="1"/>
    <col min="7522" max="7522" width="1" style="22" customWidth="1"/>
    <col min="7523" max="7523" width="8" style="22" customWidth="1"/>
    <col min="7524" max="7524" width="0.875" style="22" customWidth="1"/>
    <col min="7525" max="7528" width="10.25" style="22" customWidth="1"/>
    <col min="7529" max="7529" width="8" style="22" customWidth="1"/>
    <col min="7530" max="7530" width="0.875" style="22" customWidth="1"/>
    <col min="7531" max="7531" width="8" style="22" customWidth="1"/>
    <col min="7532" max="7535" width="10.125" style="22" customWidth="1"/>
    <col min="7536" max="7536" width="1.125" style="22" customWidth="1"/>
    <col min="7537" max="7537" width="8" style="22" customWidth="1"/>
    <col min="7538" max="7538" width="1.125" style="22" customWidth="1"/>
    <col min="7539" max="7539" width="8" style="22" customWidth="1"/>
    <col min="7540" max="7540" width="1" style="22" customWidth="1"/>
    <col min="7541" max="7544" width="10.125" style="22" customWidth="1"/>
    <col min="7545" max="7545" width="8" style="22" customWidth="1"/>
    <col min="7546" max="7546" width="1.5" style="22" customWidth="1"/>
    <col min="7547" max="7547" width="8" style="22"/>
    <col min="7548" max="7551" width="10.375" style="22" customWidth="1"/>
    <col min="7552" max="7552" width="1.25" style="22" customWidth="1"/>
    <col min="7553" max="7553" width="8" style="22"/>
    <col min="7554" max="7554" width="0.875" style="22" customWidth="1"/>
    <col min="7555" max="7555" width="8" style="22"/>
    <col min="7556" max="7556" width="1" style="22" customWidth="1"/>
    <col min="7557" max="7560" width="10.5" style="22" customWidth="1"/>
    <col min="7561" max="7561" width="8" style="22"/>
    <col min="7562" max="7562" width="1" style="22" customWidth="1"/>
    <col min="7563" max="7563" width="8" style="22"/>
    <col min="7564" max="7567" width="10.5" style="22" customWidth="1"/>
    <col min="7568" max="7568" width="0.875" style="22" customWidth="1"/>
    <col min="7569" max="7569" width="8" style="22"/>
    <col min="7570" max="7570" width="1" style="22" customWidth="1"/>
    <col min="7571" max="7571" width="8" style="22"/>
    <col min="7572" max="7572" width="0.875" style="22" customWidth="1"/>
    <col min="7573" max="7576" width="10.375" style="22" customWidth="1"/>
    <col min="7577" max="7577" width="8" style="22"/>
    <col min="7578" max="7578" width="0.875" style="22" customWidth="1"/>
    <col min="7579" max="7579" width="8" style="22"/>
    <col min="7580" max="7583" width="10.625" style="22" customWidth="1"/>
    <col min="7584" max="7584" width="1.125" style="22" customWidth="1"/>
    <col min="7585" max="7585" width="8" style="22"/>
    <col min="7586" max="7586" width="0.875" style="22" customWidth="1"/>
    <col min="7587" max="7587" width="8" style="22"/>
    <col min="7588" max="7588" width="1" style="22" customWidth="1"/>
    <col min="7589" max="7592" width="10.5" style="22" customWidth="1"/>
    <col min="7593" max="7593" width="8" style="22"/>
    <col min="7594" max="7594" width="0.875" style="22" customWidth="1"/>
    <col min="7595" max="7595" width="8" style="22"/>
    <col min="7596" max="7599" width="10.625" style="22" customWidth="1"/>
    <col min="7600" max="7600" width="0.75" style="22" customWidth="1"/>
    <col min="7601" max="7601" width="8" style="22"/>
    <col min="7602" max="7602" width="0.875" style="22" customWidth="1"/>
    <col min="7603" max="7603" width="8" style="22"/>
    <col min="7604" max="7604" width="0.75" style="22" customWidth="1"/>
    <col min="7605" max="7608" width="10.75" style="22" customWidth="1"/>
    <col min="7609" max="7609" width="8" style="22" customWidth="1"/>
    <col min="7610" max="7610" width="0.875" style="22" customWidth="1"/>
    <col min="7611" max="7611" width="8" style="22"/>
    <col min="7612" max="7615" width="11.125" style="22" customWidth="1"/>
    <col min="7616" max="7616" width="0.875" style="22" customWidth="1"/>
    <col min="7617" max="7617" width="8" style="22"/>
    <col min="7618" max="7618" width="0.75" style="22" customWidth="1"/>
    <col min="7619" max="7619" width="8" style="22"/>
    <col min="7620" max="7620" width="0.625" style="22" customWidth="1"/>
    <col min="7621" max="7624" width="10" style="22" customWidth="1"/>
    <col min="7625" max="7625" width="8" style="22"/>
    <col min="7626" max="7626" width="0.625" style="22" customWidth="1"/>
    <col min="7627" max="7627" width="8" style="22"/>
    <col min="7628" max="7631" width="10.25" style="22" customWidth="1"/>
    <col min="7632" max="7632" width="1.125" style="22" customWidth="1"/>
    <col min="7633" max="7633" width="8" style="22"/>
    <col min="7634" max="7634" width="0.875" style="22" customWidth="1"/>
    <col min="7635" max="7635" width="8" style="22"/>
    <col min="7636" max="7636" width="0.625" style="22" customWidth="1"/>
    <col min="7637" max="7640" width="10.625" style="22" customWidth="1"/>
    <col min="7641" max="7641" width="8.5" style="22" bestFit="1" customWidth="1"/>
    <col min="7642" max="7654" width="8" style="22"/>
    <col min="7655" max="7655" width="15.625" style="22" customWidth="1"/>
    <col min="7656" max="7656" width="8" style="22"/>
    <col min="7657" max="7682" width="0" style="22" hidden="1" customWidth="1"/>
    <col min="7683" max="7683" width="9.625" style="22" customWidth="1"/>
    <col min="7684" max="7698" width="0" style="22" hidden="1" customWidth="1"/>
    <col min="7699" max="7699" width="8" style="22" customWidth="1"/>
    <col min="7700" max="7704" width="0" style="22" hidden="1" customWidth="1"/>
    <col min="7705" max="7705" width="9" style="22" customWidth="1"/>
    <col min="7706" max="7706" width="0.625" style="22" customWidth="1"/>
    <col min="7707" max="7707" width="8" style="22" customWidth="1"/>
    <col min="7708" max="7711" width="10.5" style="22" customWidth="1"/>
    <col min="7712" max="7712" width="1" style="22" customWidth="1"/>
    <col min="7713" max="7713" width="8" style="22" customWidth="1"/>
    <col min="7714" max="7714" width="1.5" style="22" customWidth="1"/>
    <col min="7715" max="7715" width="8" style="22" customWidth="1"/>
    <col min="7716" max="7716" width="0.875" style="22" customWidth="1"/>
    <col min="7717" max="7720" width="10.75" style="22" customWidth="1"/>
    <col min="7721" max="7721" width="8" style="22" customWidth="1"/>
    <col min="7722" max="7722" width="1.375" style="22" customWidth="1"/>
    <col min="7723" max="7723" width="8" style="22" customWidth="1"/>
    <col min="7724" max="7727" width="10.375" style="22" customWidth="1"/>
    <col min="7728" max="7728" width="0.75" style="22" customWidth="1"/>
    <col min="7729" max="7729" width="8" style="22" customWidth="1"/>
    <col min="7730" max="7730" width="0.875" style="22" customWidth="1"/>
    <col min="7731" max="7731" width="8" style="22" customWidth="1"/>
    <col min="7732" max="7732" width="0.875" style="22" customWidth="1"/>
    <col min="7733" max="7736" width="10.5" style="22" customWidth="1"/>
    <col min="7737" max="7737" width="8.5" style="22" customWidth="1"/>
    <col min="7738" max="7738" width="1.25" style="22" customWidth="1"/>
    <col min="7739" max="7739" width="8" style="22" customWidth="1"/>
    <col min="7740" max="7743" width="10.25" style="22" customWidth="1"/>
    <col min="7744" max="7744" width="1.125" style="22" customWidth="1"/>
    <col min="7745" max="7745" width="8" style="22" customWidth="1"/>
    <col min="7746" max="7746" width="1.125" style="22" customWidth="1"/>
    <col min="7747" max="7747" width="8" style="22" customWidth="1"/>
    <col min="7748" max="7748" width="1" style="22" customWidth="1"/>
    <col min="7749" max="7752" width="10.5" style="22" customWidth="1"/>
    <col min="7753" max="7753" width="8" style="22" customWidth="1"/>
    <col min="7754" max="7754" width="1" style="22" customWidth="1"/>
    <col min="7755" max="7755" width="8" style="22" customWidth="1"/>
    <col min="7756" max="7759" width="10.625" style="22" customWidth="1"/>
    <col min="7760" max="7760" width="1" style="22" customWidth="1"/>
    <col min="7761" max="7761" width="8" style="22" customWidth="1"/>
    <col min="7762" max="7762" width="1.125" style="22" customWidth="1"/>
    <col min="7763" max="7763" width="8" style="22" customWidth="1"/>
    <col min="7764" max="7764" width="1.125" style="22" customWidth="1"/>
    <col min="7765" max="7768" width="10.375" style="22" customWidth="1"/>
    <col min="7769" max="7769" width="8" style="22" customWidth="1"/>
    <col min="7770" max="7770" width="0.75" style="22" customWidth="1"/>
    <col min="7771" max="7771" width="8" style="22" customWidth="1"/>
    <col min="7772" max="7775" width="10.25" style="22" customWidth="1"/>
    <col min="7776" max="7776" width="0.75" style="22" customWidth="1"/>
    <col min="7777" max="7777" width="8" style="22" customWidth="1"/>
    <col min="7778" max="7778" width="1" style="22" customWidth="1"/>
    <col min="7779" max="7779" width="8" style="22" customWidth="1"/>
    <col min="7780" max="7780" width="0.875" style="22" customWidth="1"/>
    <col min="7781" max="7784" width="10.25" style="22" customWidth="1"/>
    <col min="7785" max="7785" width="8" style="22" customWidth="1"/>
    <col min="7786" max="7786" width="0.875" style="22" customWidth="1"/>
    <col min="7787" max="7787" width="8" style="22" customWidth="1"/>
    <col min="7788" max="7791" width="10.125" style="22" customWidth="1"/>
    <col min="7792" max="7792" width="1.125" style="22" customWidth="1"/>
    <col min="7793" max="7793" width="8" style="22" customWidth="1"/>
    <col min="7794" max="7794" width="1.125" style="22" customWidth="1"/>
    <col min="7795" max="7795" width="8" style="22" customWidth="1"/>
    <col min="7796" max="7796" width="1" style="22" customWidth="1"/>
    <col min="7797" max="7800" width="10.125" style="22" customWidth="1"/>
    <col min="7801" max="7801" width="8" style="22" customWidth="1"/>
    <col min="7802" max="7802" width="1.5" style="22" customWidth="1"/>
    <col min="7803" max="7803" width="8" style="22"/>
    <col min="7804" max="7807" width="10.375" style="22" customWidth="1"/>
    <col min="7808" max="7808" width="1.25" style="22" customWidth="1"/>
    <col min="7809" max="7809" width="8" style="22"/>
    <col min="7810" max="7810" width="0.875" style="22" customWidth="1"/>
    <col min="7811" max="7811" width="8" style="22"/>
    <col min="7812" max="7812" width="1" style="22" customWidth="1"/>
    <col min="7813" max="7816" width="10.5" style="22" customWidth="1"/>
    <col min="7817" max="7817" width="8" style="22"/>
    <col min="7818" max="7818" width="1" style="22" customWidth="1"/>
    <col min="7819" max="7819" width="8" style="22"/>
    <col min="7820" max="7823" width="10.5" style="22" customWidth="1"/>
    <col min="7824" max="7824" width="0.875" style="22" customWidth="1"/>
    <col min="7825" max="7825" width="8" style="22"/>
    <col min="7826" max="7826" width="1" style="22" customWidth="1"/>
    <col min="7827" max="7827" width="8" style="22"/>
    <col min="7828" max="7828" width="0.875" style="22" customWidth="1"/>
    <col min="7829" max="7832" width="10.375" style="22" customWidth="1"/>
    <col min="7833" max="7833" width="8" style="22"/>
    <col min="7834" max="7834" width="0.875" style="22" customWidth="1"/>
    <col min="7835" max="7835" width="8" style="22"/>
    <col min="7836" max="7839" width="10.625" style="22" customWidth="1"/>
    <col min="7840" max="7840" width="1.125" style="22" customWidth="1"/>
    <col min="7841" max="7841" width="8" style="22"/>
    <col min="7842" max="7842" width="0.875" style="22" customWidth="1"/>
    <col min="7843" max="7843" width="8" style="22"/>
    <col min="7844" max="7844" width="1" style="22" customWidth="1"/>
    <col min="7845" max="7848" width="10.5" style="22" customWidth="1"/>
    <col min="7849" max="7849" width="8" style="22"/>
    <col min="7850" max="7850" width="0.875" style="22" customWidth="1"/>
    <col min="7851" max="7851" width="8" style="22"/>
    <col min="7852" max="7855" width="10.625" style="22" customWidth="1"/>
    <col min="7856" max="7856" width="0.75" style="22" customWidth="1"/>
    <col min="7857" max="7857" width="8" style="22"/>
    <col min="7858" max="7858" width="0.875" style="22" customWidth="1"/>
    <col min="7859" max="7859" width="8" style="22"/>
    <col min="7860" max="7860" width="0.75" style="22" customWidth="1"/>
    <col min="7861" max="7864" width="10.75" style="22" customWidth="1"/>
    <col min="7865" max="7865" width="8" style="22" customWidth="1"/>
    <col min="7866" max="7866" width="0.875" style="22" customWidth="1"/>
    <col min="7867" max="7867" width="8" style="22"/>
    <col min="7868" max="7871" width="11.125" style="22" customWidth="1"/>
    <col min="7872" max="7872" width="0.875" style="22" customWidth="1"/>
    <col min="7873" max="7873" width="8" style="22"/>
    <col min="7874" max="7874" width="0.75" style="22" customWidth="1"/>
    <col min="7875" max="7875" width="8" style="22"/>
    <col min="7876" max="7876" width="0.625" style="22" customWidth="1"/>
    <col min="7877" max="7880" width="10" style="22" customWidth="1"/>
    <col min="7881" max="7881" width="8" style="22"/>
    <col min="7882" max="7882" width="0.625" style="22" customWidth="1"/>
    <col min="7883" max="7883" width="8" style="22"/>
    <col min="7884" max="7887" width="10.25" style="22" customWidth="1"/>
    <col min="7888" max="7888" width="1.125" style="22" customWidth="1"/>
    <col min="7889" max="7889" width="8" style="22"/>
    <col min="7890" max="7890" width="0.875" style="22" customWidth="1"/>
    <col min="7891" max="7891" width="8" style="22"/>
    <col min="7892" max="7892" width="0.625" style="22" customWidth="1"/>
    <col min="7893" max="7896" width="10.625" style="22" customWidth="1"/>
    <col min="7897" max="7897" width="8.5" style="22" bestFit="1" customWidth="1"/>
    <col min="7898" max="7910" width="8" style="22"/>
    <col min="7911" max="7911" width="15.625" style="22" customWidth="1"/>
    <col min="7912" max="7912" width="8" style="22"/>
    <col min="7913" max="7938" width="0" style="22" hidden="1" customWidth="1"/>
    <col min="7939" max="7939" width="9.625" style="22" customWidth="1"/>
    <col min="7940" max="7954" width="0" style="22" hidden="1" customWidth="1"/>
    <col min="7955" max="7955" width="8" style="22" customWidth="1"/>
    <col min="7956" max="7960" width="0" style="22" hidden="1" customWidth="1"/>
    <col min="7961" max="7961" width="9" style="22" customWidth="1"/>
    <col min="7962" max="7962" width="0.625" style="22" customWidth="1"/>
    <col min="7963" max="7963" width="8" style="22" customWidth="1"/>
    <col min="7964" max="7967" width="10.5" style="22" customWidth="1"/>
    <col min="7968" max="7968" width="1" style="22" customWidth="1"/>
    <col min="7969" max="7969" width="8" style="22" customWidth="1"/>
    <col min="7970" max="7970" width="1.5" style="22" customWidth="1"/>
    <col min="7971" max="7971" width="8" style="22" customWidth="1"/>
    <col min="7972" max="7972" width="0.875" style="22" customWidth="1"/>
    <col min="7973" max="7976" width="10.75" style="22" customWidth="1"/>
    <col min="7977" max="7977" width="8" style="22" customWidth="1"/>
    <col min="7978" max="7978" width="1.375" style="22" customWidth="1"/>
    <col min="7979" max="7979" width="8" style="22" customWidth="1"/>
    <col min="7980" max="7983" width="10.375" style="22" customWidth="1"/>
    <col min="7984" max="7984" width="0.75" style="22" customWidth="1"/>
    <col min="7985" max="7985" width="8" style="22" customWidth="1"/>
    <col min="7986" max="7986" width="0.875" style="22" customWidth="1"/>
    <col min="7987" max="7987" width="8" style="22" customWidth="1"/>
    <col min="7988" max="7988" width="0.875" style="22" customWidth="1"/>
    <col min="7989" max="7992" width="10.5" style="22" customWidth="1"/>
    <col min="7993" max="7993" width="8.5" style="22" customWidth="1"/>
    <col min="7994" max="7994" width="1.25" style="22" customWidth="1"/>
    <col min="7995" max="7995" width="8" style="22" customWidth="1"/>
    <col min="7996" max="7999" width="10.25" style="22" customWidth="1"/>
    <col min="8000" max="8000" width="1.125" style="22" customWidth="1"/>
    <col min="8001" max="8001" width="8" style="22" customWidth="1"/>
    <col min="8002" max="8002" width="1.125" style="22" customWidth="1"/>
    <col min="8003" max="8003" width="8" style="22" customWidth="1"/>
    <col min="8004" max="8004" width="1" style="22" customWidth="1"/>
    <col min="8005" max="8008" width="10.5" style="22" customWidth="1"/>
    <col min="8009" max="8009" width="8" style="22" customWidth="1"/>
    <col min="8010" max="8010" width="1" style="22" customWidth="1"/>
    <col min="8011" max="8011" width="8" style="22" customWidth="1"/>
    <col min="8012" max="8015" width="10.625" style="22" customWidth="1"/>
    <col min="8016" max="8016" width="1" style="22" customWidth="1"/>
    <col min="8017" max="8017" width="8" style="22" customWidth="1"/>
    <col min="8018" max="8018" width="1.125" style="22" customWidth="1"/>
    <col min="8019" max="8019" width="8" style="22" customWidth="1"/>
    <col min="8020" max="8020" width="1.125" style="22" customWidth="1"/>
    <col min="8021" max="8024" width="10.375" style="22" customWidth="1"/>
    <col min="8025" max="8025" width="8" style="22" customWidth="1"/>
    <col min="8026" max="8026" width="0.75" style="22" customWidth="1"/>
    <col min="8027" max="8027" width="8" style="22" customWidth="1"/>
    <col min="8028" max="8031" width="10.25" style="22" customWidth="1"/>
    <col min="8032" max="8032" width="0.75" style="22" customWidth="1"/>
    <col min="8033" max="8033" width="8" style="22" customWidth="1"/>
    <col min="8034" max="8034" width="1" style="22" customWidth="1"/>
    <col min="8035" max="8035" width="8" style="22" customWidth="1"/>
    <col min="8036" max="8036" width="0.875" style="22" customWidth="1"/>
    <col min="8037" max="8040" width="10.25" style="22" customWidth="1"/>
    <col min="8041" max="8041" width="8" style="22" customWidth="1"/>
    <col min="8042" max="8042" width="0.875" style="22" customWidth="1"/>
    <col min="8043" max="8043" width="8" style="22" customWidth="1"/>
    <col min="8044" max="8047" width="10.125" style="22" customWidth="1"/>
    <col min="8048" max="8048" width="1.125" style="22" customWidth="1"/>
    <col min="8049" max="8049" width="8" style="22" customWidth="1"/>
    <col min="8050" max="8050" width="1.125" style="22" customWidth="1"/>
    <col min="8051" max="8051" width="8" style="22" customWidth="1"/>
    <col min="8052" max="8052" width="1" style="22" customWidth="1"/>
    <col min="8053" max="8056" width="10.125" style="22" customWidth="1"/>
    <col min="8057" max="8057" width="8" style="22" customWidth="1"/>
    <col min="8058" max="8058" width="1.5" style="22" customWidth="1"/>
    <col min="8059" max="8059" width="8" style="22"/>
    <col min="8060" max="8063" width="10.375" style="22" customWidth="1"/>
    <col min="8064" max="8064" width="1.25" style="22" customWidth="1"/>
    <col min="8065" max="8065" width="8" style="22"/>
    <col min="8066" max="8066" width="0.875" style="22" customWidth="1"/>
    <col min="8067" max="8067" width="8" style="22"/>
    <col min="8068" max="8068" width="1" style="22" customWidth="1"/>
    <col min="8069" max="8072" width="10.5" style="22" customWidth="1"/>
    <col min="8073" max="8073" width="8" style="22"/>
    <col min="8074" max="8074" width="1" style="22" customWidth="1"/>
    <col min="8075" max="8075" width="8" style="22"/>
    <col min="8076" max="8079" width="10.5" style="22" customWidth="1"/>
    <col min="8080" max="8080" width="0.875" style="22" customWidth="1"/>
    <col min="8081" max="8081" width="8" style="22"/>
    <col min="8082" max="8082" width="1" style="22" customWidth="1"/>
    <col min="8083" max="8083" width="8" style="22"/>
    <col min="8084" max="8084" width="0.875" style="22" customWidth="1"/>
    <col min="8085" max="8088" width="10.375" style="22" customWidth="1"/>
    <col min="8089" max="8089" width="8" style="22"/>
    <col min="8090" max="8090" width="0.875" style="22" customWidth="1"/>
    <col min="8091" max="8091" width="8" style="22"/>
    <col min="8092" max="8095" width="10.625" style="22" customWidth="1"/>
    <col min="8096" max="8096" width="1.125" style="22" customWidth="1"/>
    <col min="8097" max="8097" width="8" style="22"/>
    <col min="8098" max="8098" width="0.875" style="22" customWidth="1"/>
    <col min="8099" max="8099" width="8" style="22"/>
    <col min="8100" max="8100" width="1" style="22" customWidth="1"/>
    <col min="8101" max="8104" width="10.5" style="22" customWidth="1"/>
    <col min="8105" max="8105" width="8" style="22"/>
    <col min="8106" max="8106" width="0.875" style="22" customWidth="1"/>
    <col min="8107" max="8107" width="8" style="22"/>
    <col min="8108" max="8111" width="10.625" style="22" customWidth="1"/>
    <col min="8112" max="8112" width="0.75" style="22" customWidth="1"/>
    <col min="8113" max="8113" width="8" style="22"/>
    <col min="8114" max="8114" width="0.875" style="22" customWidth="1"/>
    <col min="8115" max="8115" width="8" style="22"/>
    <col min="8116" max="8116" width="0.75" style="22" customWidth="1"/>
    <col min="8117" max="8120" width="10.75" style="22" customWidth="1"/>
    <col min="8121" max="8121" width="8" style="22" customWidth="1"/>
    <col min="8122" max="8122" width="0.875" style="22" customWidth="1"/>
    <col min="8123" max="8123" width="8" style="22"/>
    <col min="8124" max="8127" width="11.125" style="22" customWidth="1"/>
    <col min="8128" max="8128" width="0.875" style="22" customWidth="1"/>
    <col min="8129" max="8129" width="8" style="22"/>
    <col min="8130" max="8130" width="0.75" style="22" customWidth="1"/>
    <col min="8131" max="8131" width="8" style="22"/>
    <col min="8132" max="8132" width="0.625" style="22" customWidth="1"/>
    <col min="8133" max="8136" width="10" style="22" customWidth="1"/>
    <col min="8137" max="8137" width="8" style="22"/>
    <col min="8138" max="8138" width="0.625" style="22" customWidth="1"/>
    <col min="8139" max="8139" width="8" style="22"/>
    <col min="8140" max="8143" width="10.25" style="22" customWidth="1"/>
    <col min="8144" max="8144" width="1.125" style="22" customWidth="1"/>
    <col min="8145" max="8145" width="8" style="22"/>
    <col min="8146" max="8146" width="0.875" style="22" customWidth="1"/>
    <col min="8147" max="8147" width="8" style="22"/>
    <col min="8148" max="8148" width="0.625" style="22" customWidth="1"/>
    <col min="8149" max="8152" width="10.625" style="22" customWidth="1"/>
    <col min="8153" max="8153" width="8.5" style="22" bestFit="1" customWidth="1"/>
    <col min="8154" max="8166" width="8" style="22"/>
    <col min="8167" max="8167" width="15.625" style="22" customWidth="1"/>
    <col min="8168" max="8168" width="8" style="22"/>
    <col min="8169" max="8194" width="0" style="22" hidden="1" customWidth="1"/>
    <col min="8195" max="8195" width="9.625" style="22" customWidth="1"/>
    <col min="8196" max="8210" width="0" style="22" hidden="1" customWidth="1"/>
    <col min="8211" max="8211" width="8" style="22" customWidth="1"/>
    <col min="8212" max="8216" width="0" style="22" hidden="1" customWidth="1"/>
    <col min="8217" max="8217" width="9" style="22" customWidth="1"/>
    <col min="8218" max="8218" width="0.625" style="22" customWidth="1"/>
    <col min="8219" max="8219" width="8" style="22" customWidth="1"/>
    <col min="8220" max="8223" width="10.5" style="22" customWidth="1"/>
    <col min="8224" max="8224" width="1" style="22" customWidth="1"/>
    <col min="8225" max="8225" width="8" style="22" customWidth="1"/>
    <col min="8226" max="8226" width="1.5" style="22" customWidth="1"/>
    <col min="8227" max="8227" width="8" style="22" customWidth="1"/>
    <col min="8228" max="8228" width="0.875" style="22" customWidth="1"/>
    <col min="8229" max="8232" width="10.75" style="22" customWidth="1"/>
    <col min="8233" max="8233" width="8" style="22" customWidth="1"/>
    <col min="8234" max="8234" width="1.375" style="22" customWidth="1"/>
    <col min="8235" max="8235" width="8" style="22" customWidth="1"/>
    <col min="8236" max="8239" width="10.375" style="22" customWidth="1"/>
    <col min="8240" max="8240" width="0.75" style="22" customWidth="1"/>
    <col min="8241" max="8241" width="8" style="22" customWidth="1"/>
    <col min="8242" max="8242" width="0.875" style="22" customWidth="1"/>
    <col min="8243" max="8243" width="8" style="22" customWidth="1"/>
    <col min="8244" max="8244" width="0.875" style="22" customWidth="1"/>
    <col min="8245" max="8248" width="10.5" style="22" customWidth="1"/>
    <col min="8249" max="8249" width="8.5" style="22" customWidth="1"/>
    <col min="8250" max="8250" width="1.25" style="22" customWidth="1"/>
    <col min="8251" max="8251" width="8" style="22" customWidth="1"/>
    <col min="8252" max="8255" width="10.25" style="22" customWidth="1"/>
    <col min="8256" max="8256" width="1.125" style="22" customWidth="1"/>
    <col min="8257" max="8257" width="8" style="22" customWidth="1"/>
    <col min="8258" max="8258" width="1.125" style="22" customWidth="1"/>
    <col min="8259" max="8259" width="8" style="22" customWidth="1"/>
    <col min="8260" max="8260" width="1" style="22" customWidth="1"/>
    <col min="8261" max="8264" width="10.5" style="22" customWidth="1"/>
    <col min="8265" max="8265" width="8" style="22" customWidth="1"/>
    <col min="8266" max="8266" width="1" style="22" customWidth="1"/>
    <col min="8267" max="8267" width="8" style="22" customWidth="1"/>
    <col min="8268" max="8271" width="10.625" style="22" customWidth="1"/>
    <col min="8272" max="8272" width="1" style="22" customWidth="1"/>
    <col min="8273" max="8273" width="8" style="22" customWidth="1"/>
    <col min="8274" max="8274" width="1.125" style="22" customWidth="1"/>
    <col min="8275" max="8275" width="8" style="22" customWidth="1"/>
    <col min="8276" max="8276" width="1.125" style="22" customWidth="1"/>
    <col min="8277" max="8280" width="10.375" style="22" customWidth="1"/>
    <col min="8281" max="8281" width="8" style="22" customWidth="1"/>
    <col min="8282" max="8282" width="0.75" style="22" customWidth="1"/>
    <col min="8283" max="8283" width="8" style="22" customWidth="1"/>
    <col min="8284" max="8287" width="10.25" style="22" customWidth="1"/>
    <col min="8288" max="8288" width="0.75" style="22" customWidth="1"/>
    <col min="8289" max="8289" width="8" style="22" customWidth="1"/>
    <col min="8290" max="8290" width="1" style="22" customWidth="1"/>
    <col min="8291" max="8291" width="8" style="22" customWidth="1"/>
    <col min="8292" max="8292" width="0.875" style="22" customWidth="1"/>
    <col min="8293" max="8296" width="10.25" style="22" customWidth="1"/>
    <col min="8297" max="8297" width="8" style="22" customWidth="1"/>
    <col min="8298" max="8298" width="0.875" style="22" customWidth="1"/>
    <col min="8299" max="8299" width="8" style="22" customWidth="1"/>
    <col min="8300" max="8303" width="10.125" style="22" customWidth="1"/>
    <col min="8304" max="8304" width="1.125" style="22" customWidth="1"/>
    <col min="8305" max="8305" width="8" style="22" customWidth="1"/>
    <col min="8306" max="8306" width="1.125" style="22" customWidth="1"/>
    <col min="8307" max="8307" width="8" style="22" customWidth="1"/>
    <col min="8308" max="8308" width="1" style="22" customWidth="1"/>
    <col min="8309" max="8312" width="10.125" style="22" customWidth="1"/>
    <col min="8313" max="8313" width="8" style="22" customWidth="1"/>
    <col min="8314" max="8314" width="1.5" style="22" customWidth="1"/>
    <col min="8315" max="8315" width="8" style="22"/>
    <col min="8316" max="8319" width="10.375" style="22" customWidth="1"/>
    <col min="8320" max="8320" width="1.25" style="22" customWidth="1"/>
    <col min="8321" max="8321" width="8" style="22"/>
    <col min="8322" max="8322" width="0.875" style="22" customWidth="1"/>
    <col min="8323" max="8323" width="8" style="22"/>
    <col min="8324" max="8324" width="1" style="22" customWidth="1"/>
    <col min="8325" max="8328" width="10.5" style="22" customWidth="1"/>
    <col min="8329" max="8329" width="8" style="22"/>
    <col min="8330" max="8330" width="1" style="22" customWidth="1"/>
    <col min="8331" max="8331" width="8" style="22"/>
    <col min="8332" max="8335" width="10.5" style="22" customWidth="1"/>
    <col min="8336" max="8336" width="0.875" style="22" customWidth="1"/>
    <col min="8337" max="8337" width="8" style="22"/>
    <col min="8338" max="8338" width="1" style="22" customWidth="1"/>
    <col min="8339" max="8339" width="8" style="22"/>
    <col min="8340" max="8340" width="0.875" style="22" customWidth="1"/>
    <col min="8341" max="8344" width="10.375" style="22" customWidth="1"/>
    <col min="8345" max="8345" width="8" style="22"/>
    <col min="8346" max="8346" width="0.875" style="22" customWidth="1"/>
    <col min="8347" max="8347" width="8" style="22"/>
    <col min="8348" max="8351" width="10.625" style="22" customWidth="1"/>
    <col min="8352" max="8352" width="1.125" style="22" customWidth="1"/>
    <col min="8353" max="8353" width="8" style="22"/>
    <col min="8354" max="8354" width="0.875" style="22" customWidth="1"/>
    <col min="8355" max="8355" width="8" style="22"/>
    <col min="8356" max="8356" width="1" style="22" customWidth="1"/>
    <col min="8357" max="8360" width="10.5" style="22" customWidth="1"/>
    <col min="8361" max="8361" width="8" style="22"/>
    <col min="8362" max="8362" width="0.875" style="22" customWidth="1"/>
    <col min="8363" max="8363" width="8" style="22"/>
    <col min="8364" max="8367" width="10.625" style="22" customWidth="1"/>
    <col min="8368" max="8368" width="0.75" style="22" customWidth="1"/>
    <col min="8369" max="8369" width="8" style="22"/>
    <col min="8370" max="8370" width="0.875" style="22" customWidth="1"/>
    <col min="8371" max="8371" width="8" style="22"/>
    <col min="8372" max="8372" width="0.75" style="22" customWidth="1"/>
    <col min="8373" max="8376" width="10.75" style="22" customWidth="1"/>
    <col min="8377" max="8377" width="8" style="22" customWidth="1"/>
    <col min="8378" max="8378" width="0.875" style="22" customWidth="1"/>
    <col min="8379" max="8379" width="8" style="22"/>
    <col min="8380" max="8383" width="11.125" style="22" customWidth="1"/>
    <col min="8384" max="8384" width="0.875" style="22" customWidth="1"/>
    <col min="8385" max="8385" width="8" style="22"/>
    <col min="8386" max="8386" width="0.75" style="22" customWidth="1"/>
    <col min="8387" max="8387" width="8" style="22"/>
    <col min="8388" max="8388" width="0.625" style="22" customWidth="1"/>
    <col min="8389" max="8392" width="10" style="22" customWidth="1"/>
    <col min="8393" max="8393" width="8" style="22"/>
    <col min="8394" max="8394" width="0.625" style="22" customWidth="1"/>
    <col min="8395" max="8395" width="8" style="22"/>
    <col min="8396" max="8399" width="10.25" style="22" customWidth="1"/>
    <col min="8400" max="8400" width="1.125" style="22" customWidth="1"/>
    <col min="8401" max="8401" width="8" style="22"/>
    <col min="8402" max="8402" width="0.875" style="22" customWidth="1"/>
    <col min="8403" max="8403" width="8" style="22"/>
    <col min="8404" max="8404" width="0.625" style="22" customWidth="1"/>
    <col min="8405" max="8408" width="10.625" style="22" customWidth="1"/>
    <col min="8409" max="8409" width="8.5" style="22" bestFit="1" customWidth="1"/>
    <col min="8410" max="8422" width="8" style="22"/>
    <col min="8423" max="8423" width="15.625" style="22" customWidth="1"/>
    <col min="8424" max="8424" width="8" style="22"/>
    <col min="8425" max="8450" width="0" style="22" hidden="1" customWidth="1"/>
    <col min="8451" max="8451" width="9.625" style="22" customWidth="1"/>
    <col min="8452" max="8466" width="0" style="22" hidden="1" customWidth="1"/>
    <col min="8467" max="8467" width="8" style="22" customWidth="1"/>
    <col min="8468" max="8472" width="0" style="22" hidden="1" customWidth="1"/>
    <col min="8473" max="8473" width="9" style="22" customWidth="1"/>
    <col min="8474" max="8474" width="0.625" style="22" customWidth="1"/>
    <col min="8475" max="8475" width="8" style="22" customWidth="1"/>
    <col min="8476" max="8479" width="10.5" style="22" customWidth="1"/>
    <col min="8480" max="8480" width="1" style="22" customWidth="1"/>
    <col min="8481" max="8481" width="8" style="22" customWidth="1"/>
    <col min="8482" max="8482" width="1.5" style="22" customWidth="1"/>
    <col min="8483" max="8483" width="8" style="22" customWidth="1"/>
    <col min="8484" max="8484" width="0.875" style="22" customWidth="1"/>
    <col min="8485" max="8488" width="10.75" style="22" customWidth="1"/>
    <col min="8489" max="8489" width="8" style="22" customWidth="1"/>
    <col min="8490" max="8490" width="1.375" style="22" customWidth="1"/>
    <col min="8491" max="8491" width="8" style="22" customWidth="1"/>
    <col min="8492" max="8495" width="10.375" style="22" customWidth="1"/>
    <col min="8496" max="8496" width="0.75" style="22" customWidth="1"/>
    <col min="8497" max="8497" width="8" style="22" customWidth="1"/>
    <col min="8498" max="8498" width="0.875" style="22" customWidth="1"/>
    <col min="8499" max="8499" width="8" style="22" customWidth="1"/>
    <col min="8500" max="8500" width="0.875" style="22" customWidth="1"/>
    <col min="8501" max="8504" width="10.5" style="22" customWidth="1"/>
    <col min="8505" max="8505" width="8.5" style="22" customWidth="1"/>
    <col min="8506" max="8506" width="1.25" style="22" customWidth="1"/>
    <col min="8507" max="8507" width="8" style="22" customWidth="1"/>
    <col min="8508" max="8511" width="10.25" style="22" customWidth="1"/>
    <col min="8512" max="8512" width="1.125" style="22" customWidth="1"/>
    <col min="8513" max="8513" width="8" style="22" customWidth="1"/>
    <col min="8514" max="8514" width="1.125" style="22" customWidth="1"/>
    <col min="8515" max="8515" width="8" style="22" customWidth="1"/>
    <col min="8516" max="8516" width="1" style="22" customWidth="1"/>
    <col min="8517" max="8520" width="10.5" style="22" customWidth="1"/>
    <col min="8521" max="8521" width="8" style="22" customWidth="1"/>
    <col min="8522" max="8522" width="1" style="22" customWidth="1"/>
    <col min="8523" max="8523" width="8" style="22" customWidth="1"/>
    <col min="8524" max="8527" width="10.625" style="22" customWidth="1"/>
    <col min="8528" max="8528" width="1" style="22" customWidth="1"/>
    <col min="8529" max="8529" width="8" style="22" customWidth="1"/>
    <col min="8530" max="8530" width="1.125" style="22" customWidth="1"/>
    <col min="8531" max="8531" width="8" style="22" customWidth="1"/>
    <col min="8532" max="8532" width="1.125" style="22" customWidth="1"/>
    <col min="8533" max="8536" width="10.375" style="22" customWidth="1"/>
    <col min="8537" max="8537" width="8" style="22" customWidth="1"/>
    <col min="8538" max="8538" width="0.75" style="22" customWidth="1"/>
    <col min="8539" max="8539" width="8" style="22" customWidth="1"/>
    <col min="8540" max="8543" width="10.25" style="22" customWidth="1"/>
    <col min="8544" max="8544" width="0.75" style="22" customWidth="1"/>
    <col min="8545" max="8545" width="8" style="22" customWidth="1"/>
    <col min="8546" max="8546" width="1" style="22" customWidth="1"/>
    <col min="8547" max="8547" width="8" style="22" customWidth="1"/>
    <col min="8548" max="8548" width="0.875" style="22" customWidth="1"/>
    <col min="8549" max="8552" width="10.25" style="22" customWidth="1"/>
    <col min="8553" max="8553" width="8" style="22" customWidth="1"/>
    <col min="8554" max="8554" width="0.875" style="22" customWidth="1"/>
    <col min="8555" max="8555" width="8" style="22" customWidth="1"/>
    <col min="8556" max="8559" width="10.125" style="22" customWidth="1"/>
    <col min="8560" max="8560" width="1.125" style="22" customWidth="1"/>
    <col min="8561" max="8561" width="8" style="22" customWidth="1"/>
    <col min="8562" max="8562" width="1.125" style="22" customWidth="1"/>
    <col min="8563" max="8563" width="8" style="22" customWidth="1"/>
    <col min="8564" max="8564" width="1" style="22" customWidth="1"/>
    <col min="8565" max="8568" width="10.125" style="22" customWidth="1"/>
    <col min="8569" max="8569" width="8" style="22" customWidth="1"/>
    <col min="8570" max="8570" width="1.5" style="22" customWidth="1"/>
    <col min="8571" max="8571" width="8" style="22"/>
    <col min="8572" max="8575" width="10.375" style="22" customWidth="1"/>
    <col min="8576" max="8576" width="1.25" style="22" customWidth="1"/>
    <col min="8577" max="8577" width="8" style="22"/>
    <col min="8578" max="8578" width="0.875" style="22" customWidth="1"/>
    <col min="8579" max="8579" width="8" style="22"/>
    <col min="8580" max="8580" width="1" style="22" customWidth="1"/>
    <col min="8581" max="8584" width="10.5" style="22" customWidth="1"/>
    <col min="8585" max="8585" width="8" style="22"/>
    <col min="8586" max="8586" width="1" style="22" customWidth="1"/>
    <col min="8587" max="8587" width="8" style="22"/>
    <col min="8588" max="8591" width="10.5" style="22" customWidth="1"/>
    <col min="8592" max="8592" width="0.875" style="22" customWidth="1"/>
    <col min="8593" max="8593" width="8" style="22"/>
    <col min="8594" max="8594" width="1" style="22" customWidth="1"/>
    <col min="8595" max="8595" width="8" style="22"/>
    <col min="8596" max="8596" width="0.875" style="22" customWidth="1"/>
    <col min="8597" max="8600" width="10.375" style="22" customWidth="1"/>
    <col min="8601" max="8601" width="8" style="22"/>
    <col min="8602" max="8602" width="0.875" style="22" customWidth="1"/>
    <col min="8603" max="8603" width="8" style="22"/>
    <col min="8604" max="8607" width="10.625" style="22" customWidth="1"/>
    <col min="8608" max="8608" width="1.125" style="22" customWidth="1"/>
    <col min="8609" max="8609" width="8" style="22"/>
    <col min="8610" max="8610" width="0.875" style="22" customWidth="1"/>
    <col min="8611" max="8611" width="8" style="22"/>
    <col min="8612" max="8612" width="1" style="22" customWidth="1"/>
    <col min="8613" max="8616" width="10.5" style="22" customWidth="1"/>
    <col min="8617" max="8617" width="8" style="22"/>
    <col min="8618" max="8618" width="0.875" style="22" customWidth="1"/>
    <col min="8619" max="8619" width="8" style="22"/>
    <col min="8620" max="8623" width="10.625" style="22" customWidth="1"/>
    <col min="8624" max="8624" width="0.75" style="22" customWidth="1"/>
    <col min="8625" max="8625" width="8" style="22"/>
    <col min="8626" max="8626" width="0.875" style="22" customWidth="1"/>
    <col min="8627" max="8627" width="8" style="22"/>
    <col min="8628" max="8628" width="0.75" style="22" customWidth="1"/>
    <col min="8629" max="8632" width="10.75" style="22" customWidth="1"/>
    <col min="8633" max="8633" width="8" style="22" customWidth="1"/>
    <col min="8634" max="8634" width="0.875" style="22" customWidth="1"/>
    <col min="8635" max="8635" width="8" style="22"/>
    <col min="8636" max="8639" width="11.125" style="22" customWidth="1"/>
    <col min="8640" max="8640" width="0.875" style="22" customWidth="1"/>
    <col min="8641" max="8641" width="8" style="22"/>
    <col min="8642" max="8642" width="0.75" style="22" customWidth="1"/>
    <col min="8643" max="8643" width="8" style="22"/>
    <col min="8644" max="8644" width="0.625" style="22" customWidth="1"/>
    <col min="8645" max="8648" width="10" style="22" customWidth="1"/>
    <col min="8649" max="8649" width="8" style="22"/>
    <col min="8650" max="8650" width="0.625" style="22" customWidth="1"/>
    <col min="8651" max="8651" width="8" style="22"/>
    <col min="8652" max="8655" width="10.25" style="22" customWidth="1"/>
    <col min="8656" max="8656" width="1.125" style="22" customWidth="1"/>
    <col min="8657" max="8657" width="8" style="22"/>
    <col min="8658" max="8658" width="0.875" style="22" customWidth="1"/>
    <col min="8659" max="8659" width="8" style="22"/>
    <col min="8660" max="8660" width="0.625" style="22" customWidth="1"/>
    <col min="8661" max="8664" width="10.625" style="22" customWidth="1"/>
    <col min="8665" max="8665" width="8.5" style="22" bestFit="1" customWidth="1"/>
    <col min="8666" max="8678" width="8" style="22"/>
    <col min="8679" max="8679" width="15.625" style="22" customWidth="1"/>
    <col min="8680" max="8680" width="8" style="22"/>
    <col min="8681" max="8706" width="0" style="22" hidden="1" customWidth="1"/>
    <col min="8707" max="8707" width="9.625" style="22" customWidth="1"/>
    <col min="8708" max="8722" width="0" style="22" hidden="1" customWidth="1"/>
    <col min="8723" max="8723" width="8" style="22" customWidth="1"/>
    <col min="8724" max="8728" width="0" style="22" hidden="1" customWidth="1"/>
    <col min="8729" max="8729" width="9" style="22" customWidth="1"/>
    <col min="8730" max="8730" width="0.625" style="22" customWidth="1"/>
    <col min="8731" max="8731" width="8" style="22" customWidth="1"/>
    <col min="8732" max="8735" width="10.5" style="22" customWidth="1"/>
    <col min="8736" max="8736" width="1" style="22" customWidth="1"/>
    <col min="8737" max="8737" width="8" style="22" customWidth="1"/>
    <col min="8738" max="8738" width="1.5" style="22" customWidth="1"/>
    <col min="8739" max="8739" width="8" style="22" customWidth="1"/>
    <col min="8740" max="8740" width="0.875" style="22" customWidth="1"/>
    <col min="8741" max="8744" width="10.75" style="22" customWidth="1"/>
    <col min="8745" max="8745" width="8" style="22" customWidth="1"/>
    <col min="8746" max="8746" width="1.375" style="22" customWidth="1"/>
    <col min="8747" max="8747" width="8" style="22" customWidth="1"/>
    <col min="8748" max="8751" width="10.375" style="22" customWidth="1"/>
    <col min="8752" max="8752" width="0.75" style="22" customWidth="1"/>
    <col min="8753" max="8753" width="8" style="22" customWidth="1"/>
    <col min="8754" max="8754" width="0.875" style="22" customWidth="1"/>
    <col min="8755" max="8755" width="8" style="22" customWidth="1"/>
    <col min="8756" max="8756" width="0.875" style="22" customWidth="1"/>
    <col min="8757" max="8760" width="10.5" style="22" customWidth="1"/>
    <col min="8761" max="8761" width="8.5" style="22" customWidth="1"/>
    <col min="8762" max="8762" width="1.25" style="22" customWidth="1"/>
    <col min="8763" max="8763" width="8" style="22" customWidth="1"/>
    <col min="8764" max="8767" width="10.25" style="22" customWidth="1"/>
    <col min="8768" max="8768" width="1.125" style="22" customWidth="1"/>
    <col min="8769" max="8769" width="8" style="22" customWidth="1"/>
    <col min="8770" max="8770" width="1.125" style="22" customWidth="1"/>
    <col min="8771" max="8771" width="8" style="22" customWidth="1"/>
    <col min="8772" max="8772" width="1" style="22" customWidth="1"/>
    <col min="8773" max="8776" width="10.5" style="22" customWidth="1"/>
    <col min="8777" max="8777" width="8" style="22" customWidth="1"/>
    <col min="8778" max="8778" width="1" style="22" customWidth="1"/>
    <col min="8779" max="8779" width="8" style="22" customWidth="1"/>
    <col min="8780" max="8783" width="10.625" style="22" customWidth="1"/>
    <col min="8784" max="8784" width="1" style="22" customWidth="1"/>
    <col min="8785" max="8785" width="8" style="22" customWidth="1"/>
    <col min="8786" max="8786" width="1.125" style="22" customWidth="1"/>
    <col min="8787" max="8787" width="8" style="22" customWidth="1"/>
    <col min="8788" max="8788" width="1.125" style="22" customWidth="1"/>
    <col min="8789" max="8792" width="10.375" style="22" customWidth="1"/>
    <col min="8793" max="8793" width="8" style="22" customWidth="1"/>
    <col min="8794" max="8794" width="0.75" style="22" customWidth="1"/>
    <col min="8795" max="8795" width="8" style="22" customWidth="1"/>
    <col min="8796" max="8799" width="10.25" style="22" customWidth="1"/>
    <col min="8800" max="8800" width="0.75" style="22" customWidth="1"/>
    <col min="8801" max="8801" width="8" style="22" customWidth="1"/>
    <col min="8802" max="8802" width="1" style="22" customWidth="1"/>
    <col min="8803" max="8803" width="8" style="22" customWidth="1"/>
    <col min="8804" max="8804" width="0.875" style="22" customWidth="1"/>
    <col min="8805" max="8808" width="10.25" style="22" customWidth="1"/>
    <col min="8809" max="8809" width="8" style="22" customWidth="1"/>
    <col min="8810" max="8810" width="0.875" style="22" customWidth="1"/>
    <col min="8811" max="8811" width="8" style="22" customWidth="1"/>
    <col min="8812" max="8815" width="10.125" style="22" customWidth="1"/>
    <col min="8816" max="8816" width="1.125" style="22" customWidth="1"/>
    <col min="8817" max="8817" width="8" style="22" customWidth="1"/>
    <col min="8818" max="8818" width="1.125" style="22" customWidth="1"/>
    <col min="8819" max="8819" width="8" style="22" customWidth="1"/>
    <col min="8820" max="8820" width="1" style="22" customWidth="1"/>
    <col min="8821" max="8824" width="10.125" style="22" customWidth="1"/>
    <col min="8825" max="8825" width="8" style="22" customWidth="1"/>
    <col min="8826" max="8826" width="1.5" style="22" customWidth="1"/>
    <col min="8827" max="8827" width="8" style="22"/>
    <col min="8828" max="8831" width="10.375" style="22" customWidth="1"/>
    <col min="8832" max="8832" width="1.25" style="22" customWidth="1"/>
    <col min="8833" max="8833" width="8" style="22"/>
    <col min="8834" max="8834" width="0.875" style="22" customWidth="1"/>
    <col min="8835" max="8835" width="8" style="22"/>
    <col min="8836" max="8836" width="1" style="22" customWidth="1"/>
    <col min="8837" max="8840" width="10.5" style="22" customWidth="1"/>
    <col min="8841" max="8841" width="8" style="22"/>
    <col min="8842" max="8842" width="1" style="22" customWidth="1"/>
    <col min="8843" max="8843" width="8" style="22"/>
    <col min="8844" max="8847" width="10.5" style="22" customWidth="1"/>
    <col min="8848" max="8848" width="0.875" style="22" customWidth="1"/>
    <col min="8849" max="8849" width="8" style="22"/>
    <col min="8850" max="8850" width="1" style="22" customWidth="1"/>
    <col min="8851" max="8851" width="8" style="22"/>
    <col min="8852" max="8852" width="0.875" style="22" customWidth="1"/>
    <col min="8853" max="8856" width="10.375" style="22" customWidth="1"/>
    <col min="8857" max="8857" width="8" style="22"/>
    <col min="8858" max="8858" width="0.875" style="22" customWidth="1"/>
    <col min="8859" max="8859" width="8" style="22"/>
    <col min="8860" max="8863" width="10.625" style="22" customWidth="1"/>
    <col min="8864" max="8864" width="1.125" style="22" customWidth="1"/>
    <col min="8865" max="8865" width="8" style="22"/>
    <col min="8866" max="8866" width="0.875" style="22" customWidth="1"/>
    <col min="8867" max="8867" width="8" style="22"/>
    <col min="8868" max="8868" width="1" style="22" customWidth="1"/>
    <col min="8869" max="8872" width="10.5" style="22" customWidth="1"/>
    <col min="8873" max="8873" width="8" style="22"/>
    <col min="8874" max="8874" width="0.875" style="22" customWidth="1"/>
    <col min="8875" max="8875" width="8" style="22"/>
    <col min="8876" max="8879" width="10.625" style="22" customWidth="1"/>
    <col min="8880" max="8880" width="0.75" style="22" customWidth="1"/>
    <col min="8881" max="8881" width="8" style="22"/>
    <col min="8882" max="8882" width="0.875" style="22" customWidth="1"/>
    <col min="8883" max="8883" width="8" style="22"/>
    <col min="8884" max="8884" width="0.75" style="22" customWidth="1"/>
    <col min="8885" max="8888" width="10.75" style="22" customWidth="1"/>
    <col min="8889" max="8889" width="8" style="22" customWidth="1"/>
    <col min="8890" max="8890" width="0.875" style="22" customWidth="1"/>
    <col min="8891" max="8891" width="8" style="22"/>
    <col min="8892" max="8895" width="11.125" style="22" customWidth="1"/>
    <col min="8896" max="8896" width="0.875" style="22" customWidth="1"/>
    <col min="8897" max="8897" width="8" style="22"/>
    <col min="8898" max="8898" width="0.75" style="22" customWidth="1"/>
    <col min="8899" max="8899" width="8" style="22"/>
    <col min="8900" max="8900" width="0.625" style="22" customWidth="1"/>
    <col min="8901" max="8904" width="10" style="22" customWidth="1"/>
    <col min="8905" max="8905" width="8" style="22"/>
    <col min="8906" max="8906" width="0.625" style="22" customWidth="1"/>
    <col min="8907" max="8907" width="8" style="22"/>
    <col min="8908" max="8911" width="10.25" style="22" customWidth="1"/>
    <col min="8912" max="8912" width="1.125" style="22" customWidth="1"/>
    <col min="8913" max="8913" width="8" style="22"/>
    <col min="8914" max="8914" width="0.875" style="22" customWidth="1"/>
    <col min="8915" max="8915" width="8" style="22"/>
    <col min="8916" max="8916" width="0.625" style="22" customWidth="1"/>
    <col min="8917" max="8920" width="10.625" style="22" customWidth="1"/>
    <col min="8921" max="8921" width="8.5" style="22" bestFit="1" customWidth="1"/>
    <col min="8922" max="8934" width="8" style="22"/>
    <col min="8935" max="8935" width="15.625" style="22" customWidth="1"/>
    <col min="8936" max="8936" width="8" style="22"/>
    <col min="8937" max="8962" width="0" style="22" hidden="1" customWidth="1"/>
    <col min="8963" max="8963" width="9.625" style="22" customWidth="1"/>
    <col min="8964" max="8978" width="0" style="22" hidden="1" customWidth="1"/>
    <col min="8979" max="8979" width="8" style="22" customWidth="1"/>
    <col min="8980" max="8984" width="0" style="22" hidden="1" customWidth="1"/>
    <col min="8985" max="8985" width="9" style="22" customWidth="1"/>
    <col min="8986" max="8986" width="0.625" style="22" customWidth="1"/>
    <col min="8987" max="8987" width="8" style="22" customWidth="1"/>
    <col min="8988" max="8991" width="10.5" style="22" customWidth="1"/>
    <col min="8992" max="8992" width="1" style="22" customWidth="1"/>
    <col min="8993" max="8993" width="8" style="22" customWidth="1"/>
    <col min="8994" max="8994" width="1.5" style="22" customWidth="1"/>
    <col min="8995" max="8995" width="8" style="22" customWidth="1"/>
    <col min="8996" max="8996" width="0.875" style="22" customWidth="1"/>
    <col min="8997" max="9000" width="10.75" style="22" customWidth="1"/>
    <col min="9001" max="9001" width="8" style="22" customWidth="1"/>
    <col min="9002" max="9002" width="1.375" style="22" customWidth="1"/>
    <col min="9003" max="9003" width="8" style="22" customWidth="1"/>
    <col min="9004" max="9007" width="10.375" style="22" customWidth="1"/>
    <col min="9008" max="9008" width="0.75" style="22" customWidth="1"/>
    <col min="9009" max="9009" width="8" style="22" customWidth="1"/>
    <col min="9010" max="9010" width="0.875" style="22" customWidth="1"/>
    <col min="9011" max="9011" width="8" style="22" customWidth="1"/>
    <col min="9012" max="9012" width="0.875" style="22" customWidth="1"/>
    <col min="9013" max="9016" width="10.5" style="22" customWidth="1"/>
    <col min="9017" max="9017" width="8.5" style="22" customWidth="1"/>
    <col min="9018" max="9018" width="1.25" style="22" customWidth="1"/>
    <col min="9019" max="9019" width="8" style="22" customWidth="1"/>
    <col min="9020" max="9023" width="10.25" style="22" customWidth="1"/>
    <col min="9024" max="9024" width="1.125" style="22" customWidth="1"/>
    <col min="9025" max="9025" width="8" style="22" customWidth="1"/>
    <col min="9026" max="9026" width="1.125" style="22" customWidth="1"/>
    <col min="9027" max="9027" width="8" style="22" customWidth="1"/>
    <col min="9028" max="9028" width="1" style="22" customWidth="1"/>
    <col min="9029" max="9032" width="10.5" style="22" customWidth="1"/>
    <col min="9033" max="9033" width="8" style="22" customWidth="1"/>
    <col min="9034" max="9034" width="1" style="22" customWidth="1"/>
    <col min="9035" max="9035" width="8" style="22" customWidth="1"/>
    <col min="9036" max="9039" width="10.625" style="22" customWidth="1"/>
    <col min="9040" max="9040" width="1" style="22" customWidth="1"/>
    <col min="9041" max="9041" width="8" style="22" customWidth="1"/>
    <col min="9042" max="9042" width="1.125" style="22" customWidth="1"/>
    <col min="9043" max="9043" width="8" style="22" customWidth="1"/>
    <col min="9044" max="9044" width="1.125" style="22" customWidth="1"/>
    <col min="9045" max="9048" width="10.375" style="22" customWidth="1"/>
    <col min="9049" max="9049" width="8" style="22" customWidth="1"/>
    <col min="9050" max="9050" width="0.75" style="22" customWidth="1"/>
    <col min="9051" max="9051" width="8" style="22" customWidth="1"/>
    <col min="9052" max="9055" width="10.25" style="22" customWidth="1"/>
    <col min="9056" max="9056" width="0.75" style="22" customWidth="1"/>
    <col min="9057" max="9057" width="8" style="22" customWidth="1"/>
    <col min="9058" max="9058" width="1" style="22" customWidth="1"/>
    <col min="9059" max="9059" width="8" style="22" customWidth="1"/>
    <col min="9060" max="9060" width="0.875" style="22" customWidth="1"/>
    <col min="9061" max="9064" width="10.25" style="22" customWidth="1"/>
    <col min="9065" max="9065" width="8" style="22" customWidth="1"/>
    <col min="9066" max="9066" width="0.875" style="22" customWidth="1"/>
    <col min="9067" max="9067" width="8" style="22" customWidth="1"/>
    <col min="9068" max="9071" width="10.125" style="22" customWidth="1"/>
    <col min="9072" max="9072" width="1.125" style="22" customWidth="1"/>
    <col min="9073" max="9073" width="8" style="22" customWidth="1"/>
    <col min="9074" max="9074" width="1.125" style="22" customWidth="1"/>
    <col min="9075" max="9075" width="8" style="22" customWidth="1"/>
    <col min="9076" max="9076" width="1" style="22" customWidth="1"/>
    <col min="9077" max="9080" width="10.125" style="22" customWidth="1"/>
    <col min="9081" max="9081" width="8" style="22" customWidth="1"/>
    <col min="9082" max="9082" width="1.5" style="22" customWidth="1"/>
    <col min="9083" max="9083" width="8" style="22"/>
    <col min="9084" max="9087" width="10.375" style="22" customWidth="1"/>
    <col min="9088" max="9088" width="1.25" style="22" customWidth="1"/>
    <col min="9089" max="9089" width="8" style="22"/>
    <col min="9090" max="9090" width="0.875" style="22" customWidth="1"/>
    <col min="9091" max="9091" width="8" style="22"/>
    <col min="9092" max="9092" width="1" style="22" customWidth="1"/>
    <col min="9093" max="9096" width="10.5" style="22" customWidth="1"/>
    <col min="9097" max="9097" width="8" style="22"/>
    <col min="9098" max="9098" width="1" style="22" customWidth="1"/>
    <col min="9099" max="9099" width="8" style="22"/>
    <col min="9100" max="9103" width="10.5" style="22" customWidth="1"/>
    <col min="9104" max="9104" width="0.875" style="22" customWidth="1"/>
    <col min="9105" max="9105" width="8" style="22"/>
    <col min="9106" max="9106" width="1" style="22" customWidth="1"/>
    <col min="9107" max="9107" width="8" style="22"/>
    <col min="9108" max="9108" width="0.875" style="22" customWidth="1"/>
    <col min="9109" max="9112" width="10.375" style="22" customWidth="1"/>
    <col min="9113" max="9113" width="8" style="22"/>
    <col min="9114" max="9114" width="0.875" style="22" customWidth="1"/>
    <col min="9115" max="9115" width="8" style="22"/>
    <col min="9116" max="9119" width="10.625" style="22" customWidth="1"/>
    <col min="9120" max="9120" width="1.125" style="22" customWidth="1"/>
    <col min="9121" max="9121" width="8" style="22"/>
    <col min="9122" max="9122" width="0.875" style="22" customWidth="1"/>
    <col min="9123" max="9123" width="8" style="22"/>
    <col min="9124" max="9124" width="1" style="22" customWidth="1"/>
    <col min="9125" max="9128" width="10.5" style="22" customWidth="1"/>
    <col min="9129" max="9129" width="8" style="22"/>
    <col min="9130" max="9130" width="0.875" style="22" customWidth="1"/>
    <col min="9131" max="9131" width="8" style="22"/>
    <col min="9132" max="9135" width="10.625" style="22" customWidth="1"/>
    <col min="9136" max="9136" width="0.75" style="22" customWidth="1"/>
    <col min="9137" max="9137" width="8" style="22"/>
    <col min="9138" max="9138" width="0.875" style="22" customWidth="1"/>
    <col min="9139" max="9139" width="8" style="22"/>
    <col min="9140" max="9140" width="0.75" style="22" customWidth="1"/>
    <col min="9141" max="9144" width="10.75" style="22" customWidth="1"/>
    <col min="9145" max="9145" width="8" style="22" customWidth="1"/>
    <col min="9146" max="9146" width="0.875" style="22" customWidth="1"/>
    <col min="9147" max="9147" width="8" style="22"/>
    <col min="9148" max="9151" width="11.125" style="22" customWidth="1"/>
    <col min="9152" max="9152" width="0.875" style="22" customWidth="1"/>
    <col min="9153" max="9153" width="8" style="22"/>
    <col min="9154" max="9154" width="0.75" style="22" customWidth="1"/>
    <col min="9155" max="9155" width="8" style="22"/>
    <col min="9156" max="9156" width="0.625" style="22" customWidth="1"/>
    <col min="9157" max="9160" width="10" style="22" customWidth="1"/>
    <col min="9161" max="9161" width="8" style="22"/>
    <col min="9162" max="9162" width="0.625" style="22" customWidth="1"/>
    <col min="9163" max="9163" width="8" style="22"/>
    <col min="9164" max="9167" width="10.25" style="22" customWidth="1"/>
    <col min="9168" max="9168" width="1.125" style="22" customWidth="1"/>
    <col min="9169" max="9169" width="8" style="22"/>
    <col min="9170" max="9170" width="0.875" style="22" customWidth="1"/>
    <col min="9171" max="9171" width="8" style="22"/>
    <col min="9172" max="9172" width="0.625" style="22" customWidth="1"/>
    <col min="9173" max="9176" width="10.625" style="22" customWidth="1"/>
    <col min="9177" max="9177" width="8.5" style="22" bestFit="1" customWidth="1"/>
    <col min="9178" max="9190" width="8" style="22"/>
    <col min="9191" max="9191" width="15.625" style="22" customWidth="1"/>
    <col min="9192" max="9192" width="8" style="22"/>
    <col min="9193" max="9218" width="0" style="22" hidden="1" customWidth="1"/>
    <col min="9219" max="9219" width="9.625" style="22" customWidth="1"/>
    <col min="9220" max="9234" width="0" style="22" hidden="1" customWidth="1"/>
    <col min="9235" max="9235" width="8" style="22" customWidth="1"/>
    <col min="9236" max="9240" width="0" style="22" hidden="1" customWidth="1"/>
    <col min="9241" max="9241" width="9" style="22" customWidth="1"/>
    <col min="9242" max="9242" width="0.625" style="22" customWidth="1"/>
    <col min="9243" max="9243" width="8" style="22" customWidth="1"/>
    <col min="9244" max="9247" width="10.5" style="22" customWidth="1"/>
    <col min="9248" max="9248" width="1" style="22" customWidth="1"/>
    <col min="9249" max="9249" width="8" style="22" customWidth="1"/>
    <col min="9250" max="9250" width="1.5" style="22" customWidth="1"/>
    <col min="9251" max="9251" width="8" style="22" customWidth="1"/>
    <col min="9252" max="9252" width="0.875" style="22" customWidth="1"/>
    <col min="9253" max="9256" width="10.75" style="22" customWidth="1"/>
    <col min="9257" max="9257" width="8" style="22" customWidth="1"/>
    <col min="9258" max="9258" width="1.375" style="22" customWidth="1"/>
    <col min="9259" max="9259" width="8" style="22" customWidth="1"/>
    <col min="9260" max="9263" width="10.375" style="22" customWidth="1"/>
    <col min="9264" max="9264" width="0.75" style="22" customWidth="1"/>
    <col min="9265" max="9265" width="8" style="22" customWidth="1"/>
    <col min="9266" max="9266" width="0.875" style="22" customWidth="1"/>
    <col min="9267" max="9267" width="8" style="22" customWidth="1"/>
    <col min="9268" max="9268" width="0.875" style="22" customWidth="1"/>
    <col min="9269" max="9272" width="10.5" style="22" customWidth="1"/>
    <col min="9273" max="9273" width="8.5" style="22" customWidth="1"/>
    <col min="9274" max="9274" width="1.25" style="22" customWidth="1"/>
    <col min="9275" max="9275" width="8" style="22" customWidth="1"/>
    <col min="9276" max="9279" width="10.25" style="22" customWidth="1"/>
    <col min="9280" max="9280" width="1.125" style="22" customWidth="1"/>
    <col min="9281" max="9281" width="8" style="22" customWidth="1"/>
    <col min="9282" max="9282" width="1.125" style="22" customWidth="1"/>
    <col min="9283" max="9283" width="8" style="22" customWidth="1"/>
    <col min="9284" max="9284" width="1" style="22" customWidth="1"/>
    <col min="9285" max="9288" width="10.5" style="22" customWidth="1"/>
    <col min="9289" max="9289" width="8" style="22" customWidth="1"/>
    <col min="9290" max="9290" width="1" style="22" customWidth="1"/>
    <col min="9291" max="9291" width="8" style="22" customWidth="1"/>
    <col min="9292" max="9295" width="10.625" style="22" customWidth="1"/>
    <col min="9296" max="9296" width="1" style="22" customWidth="1"/>
    <col min="9297" max="9297" width="8" style="22" customWidth="1"/>
    <col min="9298" max="9298" width="1.125" style="22" customWidth="1"/>
    <col min="9299" max="9299" width="8" style="22" customWidth="1"/>
    <col min="9300" max="9300" width="1.125" style="22" customWidth="1"/>
    <col min="9301" max="9304" width="10.375" style="22" customWidth="1"/>
    <col min="9305" max="9305" width="8" style="22" customWidth="1"/>
    <col min="9306" max="9306" width="0.75" style="22" customWidth="1"/>
    <col min="9307" max="9307" width="8" style="22" customWidth="1"/>
    <col min="9308" max="9311" width="10.25" style="22" customWidth="1"/>
    <col min="9312" max="9312" width="0.75" style="22" customWidth="1"/>
    <col min="9313" max="9313" width="8" style="22" customWidth="1"/>
    <col min="9314" max="9314" width="1" style="22" customWidth="1"/>
    <col min="9315" max="9315" width="8" style="22" customWidth="1"/>
    <col min="9316" max="9316" width="0.875" style="22" customWidth="1"/>
    <col min="9317" max="9320" width="10.25" style="22" customWidth="1"/>
    <col min="9321" max="9321" width="8" style="22" customWidth="1"/>
    <col min="9322" max="9322" width="0.875" style="22" customWidth="1"/>
    <col min="9323" max="9323" width="8" style="22" customWidth="1"/>
    <col min="9324" max="9327" width="10.125" style="22" customWidth="1"/>
    <col min="9328" max="9328" width="1.125" style="22" customWidth="1"/>
    <col min="9329" max="9329" width="8" style="22" customWidth="1"/>
    <col min="9330" max="9330" width="1.125" style="22" customWidth="1"/>
    <col min="9331" max="9331" width="8" style="22" customWidth="1"/>
    <col min="9332" max="9332" width="1" style="22" customWidth="1"/>
    <col min="9333" max="9336" width="10.125" style="22" customWidth="1"/>
    <col min="9337" max="9337" width="8" style="22" customWidth="1"/>
    <col min="9338" max="9338" width="1.5" style="22" customWidth="1"/>
    <col min="9339" max="9339" width="8" style="22"/>
    <col min="9340" max="9343" width="10.375" style="22" customWidth="1"/>
    <col min="9344" max="9344" width="1.25" style="22" customWidth="1"/>
    <col min="9345" max="9345" width="8" style="22"/>
    <col min="9346" max="9346" width="0.875" style="22" customWidth="1"/>
    <col min="9347" max="9347" width="8" style="22"/>
    <col min="9348" max="9348" width="1" style="22" customWidth="1"/>
    <col min="9349" max="9352" width="10.5" style="22" customWidth="1"/>
    <col min="9353" max="9353" width="8" style="22"/>
    <col min="9354" max="9354" width="1" style="22" customWidth="1"/>
    <col min="9355" max="9355" width="8" style="22"/>
    <col min="9356" max="9359" width="10.5" style="22" customWidth="1"/>
    <col min="9360" max="9360" width="0.875" style="22" customWidth="1"/>
    <col min="9361" max="9361" width="8" style="22"/>
    <col min="9362" max="9362" width="1" style="22" customWidth="1"/>
    <col min="9363" max="9363" width="8" style="22"/>
    <col min="9364" max="9364" width="0.875" style="22" customWidth="1"/>
    <col min="9365" max="9368" width="10.375" style="22" customWidth="1"/>
    <col min="9369" max="9369" width="8" style="22"/>
    <col min="9370" max="9370" width="0.875" style="22" customWidth="1"/>
    <col min="9371" max="9371" width="8" style="22"/>
    <col min="9372" max="9375" width="10.625" style="22" customWidth="1"/>
    <col min="9376" max="9376" width="1.125" style="22" customWidth="1"/>
    <col min="9377" max="9377" width="8" style="22"/>
    <col min="9378" max="9378" width="0.875" style="22" customWidth="1"/>
    <col min="9379" max="9379" width="8" style="22"/>
    <col min="9380" max="9380" width="1" style="22" customWidth="1"/>
    <col min="9381" max="9384" width="10.5" style="22" customWidth="1"/>
    <col min="9385" max="9385" width="8" style="22"/>
    <col min="9386" max="9386" width="0.875" style="22" customWidth="1"/>
    <col min="9387" max="9387" width="8" style="22"/>
    <col min="9388" max="9391" width="10.625" style="22" customWidth="1"/>
    <col min="9392" max="9392" width="0.75" style="22" customWidth="1"/>
    <col min="9393" max="9393" width="8" style="22"/>
    <col min="9394" max="9394" width="0.875" style="22" customWidth="1"/>
    <col min="9395" max="9395" width="8" style="22"/>
    <col min="9396" max="9396" width="0.75" style="22" customWidth="1"/>
    <col min="9397" max="9400" width="10.75" style="22" customWidth="1"/>
    <col min="9401" max="9401" width="8" style="22" customWidth="1"/>
    <col min="9402" max="9402" width="0.875" style="22" customWidth="1"/>
    <col min="9403" max="9403" width="8" style="22"/>
    <col min="9404" max="9407" width="11.125" style="22" customWidth="1"/>
    <col min="9408" max="9408" width="0.875" style="22" customWidth="1"/>
    <col min="9409" max="9409" width="8" style="22"/>
    <col min="9410" max="9410" width="0.75" style="22" customWidth="1"/>
    <col min="9411" max="9411" width="8" style="22"/>
    <col min="9412" max="9412" width="0.625" style="22" customWidth="1"/>
    <col min="9413" max="9416" width="10" style="22" customWidth="1"/>
    <col min="9417" max="9417" width="8" style="22"/>
    <col min="9418" max="9418" width="0.625" style="22" customWidth="1"/>
    <col min="9419" max="9419" width="8" style="22"/>
    <col min="9420" max="9423" width="10.25" style="22" customWidth="1"/>
    <col min="9424" max="9424" width="1.125" style="22" customWidth="1"/>
    <col min="9425" max="9425" width="8" style="22"/>
    <col min="9426" max="9426" width="0.875" style="22" customWidth="1"/>
    <col min="9427" max="9427" width="8" style="22"/>
    <col min="9428" max="9428" width="0.625" style="22" customWidth="1"/>
    <col min="9429" max="9432" width="10.625" style="22" customWidth="1"/>
    <col min="9433" max="9433" width="8.5" style="22" bestFit="1" customWidth="1"/>
    <col min="9434" max="9446" width="8" style="22"/>
    <col min="9447" max="9447" width="15.625" style="22" customWidth="1"/>
    <col min="9448" max="9448" width="8" style="22"/>
    <col min="9449" max="9474" width="0" style="22" hidden="1" customWidth="1"/>
    <col min="9475" max="9475" width="9.625" style="22" customWidth="1"/>
    <col min="9476" max="9490" width="0" style="22" hidden="1" customWidth="1"/>
    <col min="9491" max="9491" width="8" style="22" customWidth="1"/>
    <col min="9492" max="9496" width="0" style="22" hidden="1" customWidth="1"/>
    <col min="9497" max="9497" width="9" style="22" customWidth="1"/>
    <col min="9498" max="9498" width="0.625" style="22" customWidth="1"/>
    <col min="9499" max="9499" width="8" style="22" customWidth="1"/>
    <col min="9500" max="9503" width="10.5" style="22" customWidth="1"/>
    <col min="9504" max="9504" width="1" style="22" customWidth="1"/>
    <col min="9505" max="9505" width="8" style="22" customWidth="1"/>
    <col min="9506" max="9506" width="1.5" style="22" customWidth="1"/>
    <col min="9507" max="9507" width="8" style="22" customWidth="1"/>
    <col min="9508" max="9508" width="0.875" style="22" customWidth="1"/>
    <col min="9509" max="9512" width="10.75" style="22" customWidth="1"/>
    <col min="9513" max="9513" width="8" style="22" customWidth="1"/>
    <col min="9514" max="9514" width="1.375" style="22" customWidth="1"/>
    <col min="9515" max="9515" width="8" style="22" customWidth="1"/>
    <col min="9516" max="9519" width="10.375" style="22" customWidth="1"/>
    <col min="9520" max="9520" width="0.75" style="22" customWidth="1"/>
    <col min="9521" max="9521" width="8" style="22" customWidth="1"/>
    <col min="9522" max="9522" width="0.875" style="22" customWidth="1"/>
    <col min="9523" max="9523" width="8" style="22" customWidth="1"/>
    <col min="9524" max="9524" width="0.875" style="22" customWidth="1"/>
    <col min="9525" max="9528" width="10.5" style="22" customWidth="1"/>
    <col min="9529" max="9529" width="8.5" style="22" customWidth="1"/>
    <col min="9530" max="9530" width="1.25" style="22" customWidth="1"/>
    <col min="9531" max="9531" width="8" style="22" customWidth="1"/>
    <col min="9532" max="9535" width="10.25" style="22" customWidth="1"/>
    <col min="9536" max="9536" width="1.125" style="22" customWidth="1"/>
    <col min="9537" max="9537" width="8" style="22" customWidth="1"/>
    <col min="9538" max="9538" width="1.125" style="22" customWidth="1"/>
    <col min="9539" max="9539" width="8" style="22" customWidth="1"/>
    <col min="9540" max="9540" width="1" style="22" customWidth="1"/>
    <col min="9541" max="9544" width="10.5" style="22" customWidth="1"/>
    <col min="9545" max="9545" width="8" style="22" customWidth="1"/>
    <col min="9546" max="9546" width="1" style="22" customWidth="1"/>
    <col min="9547" max="9547" width="8" style="22" customWidth="1"/>
    <col min="9548" max="9551" width="10.625" style="22" customWidth="1"/>
    <col min="9552" max="9552" width="1" style="22" customWidth="1"/>
    <col min="9553" max="9553" width="8" style="22" customWidth="1"/>
    <col min="9554" max="9554" width="1.125" style="22" customWidth="1"/>
    <col min="9555" max="9555" width="8" style="22" customWidth="1"/>
    <col min="9556" max="9556" width="1.125" style="22" customWidth="1"/>
    <col min="9557" max="9560" width="10.375" style="22" customWidth="1"/>
    <col min="9561" max="9561" width="8" style="22" customWidth="1"/>
    <col min="9562" max="9562" width="0.75" style="22" customWidth="1"/>
    <col min="9563" max="9563" width="8" style="22" customWidth="1"/>
    <col min="9564" max="9567" width="10.25" style="22" customWidth="1"/>
    <col min="9568" max="9568" width="0.75" style="22" customWidth="1"/>
    <col min="9569" max="9569" width="8" style="22" customWidth="1"/>
    <col min="9570" max="9570" width="1" style="22" customWidth="1"/>
    <col min="9571" max="9571" width="8" style="22" customWidth="1"/>
    <col min="9572" max="9572" width="0.875" style="22" customWidth="1"/>
    <col min="9573" max="9576" width="10.25" style="22" customWidth="1"/>
    <col min="9577" max="9577" width="8" style="22" customWidth="1"/>
    <col min="9578" max="9578" width="0.875" style="22" customWidth="1"/>
    <col min="9579" max="9579" width="8" style="22" customWidth="1"/>
    <col min="9580" max="9583" width="10.125" style="22" customWidth="1"/>
    <col min="9584" max="9584" width="1.125" style="22" customWidth="1"/>
    <col min="9585" max="9585" width="8" style="22" customWidth="1"/>
    <col min="9586" max="9586" width="1.125" style="22" customWidth="1"/>
    <col min="9587" max="9587" width="8" style="22" customWidth="1"/>
    <col min="9588" max="9588" width="1" style="22" customWidth="1"/>
    <col min="9589" max="9592" width="10.125" style="22" customWidth="1"/>
    <col min="9593" max="9593" width="8" style="22" customWidth="1"/>
    <col min="9594" max="9594" width="1.5" style="22" customWidth="1"/>
    <col min="9595" max="9595" width="8" style="22"/>
    <col min="9596" max="9599" width="10.375" style="22" customWidth="1"/>
    <col min="9600" max="9600" width="1.25" style="22" customWidth="1"/>
    <col min="9601" max="9601" width="8" style="22"/>
    <col min="9602" max="9602" width="0.875" style="22" customWidth="1"/>
    <col min="9603" max="9603" width="8" style="22"/>
    <col min="9604" max="9604" width="1" style="22" customWidth="1"/>
    <col min="9605" max="9608" width="10.5" style="22" customWidth="1"/>
    <col min="9609" max="9609" width="8" style="22"/>
    <col min="9610" max="9610" width="1" style="22" customWidth="1"/>
    <col min="9611" max="9611" width="8" style="22"/>
    <col min="9612" max="9615" width="10.5" style="22" customWidth="1"/>
    <col min="9616" max="9616" width="0.875" style="22" customWidth="1"/>
    <col min="9617" max="9617" width="8" style="22"/>
    <col min="9618" max="9618" width="1" style="22" customWidth="1"/>
    <col min="9619" max="9619" width="8" style="22"/>
    <col min="9620" max="9620" width="0.875" style="22" customWidth="1"/>
    <col min="9621" max="9624" width="10.375" style="22" customWidth="1"/>
    <col min="9625" max="9625" width="8" style="22"/>
    <col min="9626" max="9626" width="0.875" style="22" customWidth="1"/>
    <col min="9627" max="9627" width="8" style="22"/>
    <col min="9628" max="9631" width="10.625" style="22" customWidth="1"/>
    <col min="9632" max="9632" width="1.125" style="22" customWidth="1"/>
    <col min="9633" max="9633" width="8" style="22"/>
    <col min="9634" max="9634" width="0.875" style="22" customWidth="1"/>
    <col min="9635" max="9635" width="8" style="22"/>
    <col min="9636" max="9636" width="1" style="22" customWidth="1"/>
    <col min="9637" max="9640" width="10.5" style="22" customWidth="1"/>
    <col min="9641" max="9641" width="8" style="22"/>
    <col min="9642" max="9642" width="0.875" style="22" customWidth="1"/>
    <col min="9643" max="9643" width="8" style="22"/>
    <col min="9644" max="9647" width="10.625" style="22" customWidth="1"/>
    <col min="9648" max="9648" width="0.75" style="22" customWidth="1"/>
    <col min="9649" max="9649" width="8" style="22"/>
    <col min="9650" max="9650" width="0.875" style="22" customWidth="1"/>
    <col min="9651" max="9651" width="8" style="22"/>
    <col min="9652" max="9652" width="0.75" style="22" customWidth="1"/>
    <col min="9653" max="9656" width="10.75" style="22" customWidth="1"/>
    <col min="9657" max="9657" width="8" style="22" customWidth="1"/>
    <col min="9658" max="9658" width="0.875" style="22" customWidth="1"/>
    <col min="9659" max="9659" width="8" style="22"/>
    <col min="9660" max="9663" width="11.125" style="22" customWidth="1"/>
    <col min="9664" max="9664" width="0.875" style="22" customWidth="1"/>
    <col min="9665" max="9665" width="8" style="22"/>
    <col min="9666" max="9666" width="0.75" style="22" customWidth="1"/>
    <col min="9667" max="9667" width="8" style="22"/>
    <col min="9668" max="9668" width="0.625" style="22" customWidth="1"/>
    <col min="9669" max="9672" width="10" style="22" customWidth="1"/>
    <col min="9673" max="9673" width="8" style="22"/>
    <col min="9674" max="9674" width="0.625" style="22" customWidth="1"/>
    <col min="9675" max="9675" width="8" style="22"/>
    <col min="9676" max="9679" width="10.25" style="22" customWidth="1"/>
    <col min="9680" max="9680" width="1.125" style="22" customWidth="1"/>
    <col min="9681" max="9681" width="8" style="22"/>
    <col min="9682" max="9682" width="0.875" style="22" customWidth="1"/>
    <col min="9683" max="9683" width="8" style="22"/>
    <col min="9684" max="9684" width="0.625" style="22" customWidth="1"/>
    <col min="9685" max="9688" width="10.625" style="22" customWidth="1"/>
    <col min="9689" max="9689" width="8.5" style="22" bestFit="1" customWidth="1"/>
    <col min="9690" max="9702" width="8" style="22"/>
    <col min="9703" max="9703" width="15.625" style="22" customWidth="1"/>
    <col min="9704" max="9704" width="8" style="22"/>
    <col min="9705" max="9730" width="0" style="22" hidden="1" customWidth="1"/>
    <col min="9731" max="9731" width="9.625" style="22" customWidth="1"/>
    <col min="9732" max="9746" width="0" style="22" hidden="1" customWidth="1"/>
    <col min="9747" max="9747" width="8" style="22" customWidth="1"/>
    <col min="9748" max="9752" width="0" style="22" hidden="1" customWidth="1"/>
    <col min="9753" max="9753" width="9" style="22" customWidth="1"/>
    <col min="9754" max="9754" width="0.625" style="22" customWidth="1"/>
    <col min="9755" max="9755" width="8" style="22" customWidth="1"/>
    <col min="9756" max="9759" width="10.5" style="22" customWidth="1"/>
    <col min="9760" max="9760" width="1" style="22" customWidth="1"/>
    <col min="9761" max="9761" width="8" style="22" customWidth="1"/>
    <col min="9762" max="9762" width="1.5" style="22" customWidth="1"/>
    <col min="9763" max="9763" width="8" style="22" customWidth="1"/>
    <col min="9764" max="9764" width="0.875" style="22" customWidth="1"/>
    <col min="9765" max="9768" width="10.75" style="22" customWidth="1"/>
    <col min="9769" max="9769" width="8" style="22" customWidth="1"/>
    <col min="9770" max="9770" width="1.375" style="22" customWidth="1"/>
    <col min="9771" max="9771" width="8" style="22" customWidth="1"/>
    <col min="9772" max="9775" width="10.375" style="22" customWidth="1"/>
    <col min="9776" max="9776" width="0.75" style="22" customWidth="1"/>
    <col min="9777" max="9777" width="8" style="22" customWidth="1"/>
    <col min="9778" max="9778" width="0.875" style="22" customWidth="1"/>
    <col min="9779" max="9779" width="8" style="22" customWidth="1"/>
    <col min="9780" max="9780" width="0.875" style="22" customWidth="1"/>
    <col min="9781" max="9784" width="10.5" style="22" customWidth="1"/>
    <col min="9785" max="9785" width="8.5" style="22" customWidth="1"/>
    <col min="9786" max="9786" width="1.25" style="22" customWidth="1"/>
    <col min="9787" max="9787" width="8" style="22" customWidth="1"/>
    <col min="9788" max="9791" width="10.25" style="22" customWidth="1"/>
    <col min="9792" max="9792" width="1.125" style="22" customWidth="1"/>
    <col min="9793" max="9793" width="8" style="22" customWidth="1"/>
    <col min="9794" max="9794" width="1.125" style="22" customWidth="1"/>
    <col min="9795" max="9795" width="8" style="22" customWidth="1"/>
    <col min="9796" max="9796" width="1" style="22" customWidth="1"/>
    <col min="9797" max="9800" width="10.5" style="22" customWidth="1"/>
    <col min="9801" max="9801" width="8" style="22" customWidth="1"/>
    <col min="9802" max="9802" width="1" style="22" customWidth="1"/>
    <col min="9803" max="9803" width="8" style="22" customWidth="1"/>
    <col min="9804" max="9807" width="10.625" style="22" customWidth="1"/>
    <col min="9808" max="9808" width="1" style="22" customWidth="1"/>
    <col min="9809" max="9809" width="8" style="22" customWidth="1"/>
    <col min="9810" max="9810" width="1.125" style="22" customWidth="1"/>
    <col min="9811" max="9811" width="8" style="22" customWidth="1"/>
    <col min="9812" max="9812" width="1.125" style="22" customWidth="1"/>
    <col min="9813" max="9816" width="10.375" style="22" customWidth="1"/>
    <col min="9817" max="9817" width="8" style="22" customWidth="1"/>
    <col min="9818" max="9818" width="0.75" style="22" customWidth="1"/>
    <col min="9819" max="9819" width="8" style="22" customWidth="1"/>
    <col min="9820" max="9823" width="10.25" style="22" customWidth="1"/>
    <col min="9824" max="9824" width="0.75" style="22" customWidth="1"/>
    <col min="9825" max="9825" width="8" style="22" customWidth="1"/>
    <col min="9826" max="9826" width="1" style="22" customWidth="1"/>
    <col min="9827" max="9827" width="8" style="22" customWidth="1"/>
    <col min="9828" max="9828" width="0.875" style="22" customWidth="1"/>
    <col min="9829" max="9832" width="10.25" style="22" customWidth="1"/>
    <col min="9833" max="9833" width="8" style="22" customWidth="1"/>
    <col min="9834" max="9834" width="0.875" style="22" customWidth="1"/>
    <col min="9835" max="9835" width="8" style="22" customWidth="1"/>
    <col min="9836" max="9839" width="10.125" style="22" customWidth="1"/>
    <col min="9840" max="9840" width="1.125" style="22" customWidth="1"/>
    <col min="9841" max="9841" width="8" style="22" customWidth="1"/>
    <col min="9842" max="9842" width="1.125" style="22" customWidth="1"/>
    <col min="9843" max="9843" width="8" style="22" customWidth="1"/>
    <col min="9844" max="9844" width="1" style="22" customWidth="1"/>
    <col min="9845" max="9848" width="10.125" style="22" customWidth="1"/>
    <col min="9849" max="9849" width="8" style="22" customWidth="1"/>
    <col min="9850" max="9850" width="1.5" style="22" customWidth="1"/>
    <col min="9851" max="9851" width="8" style="22"/>
    <col min="9852" max="9855" width="10.375" style="22" customWidth="1"/>
    <col min="9856" max="9856" width="1.25" style="22" customWidth="1"/>
    <col min="9857" max="9857" width="8" style="22"/>
    <col min="9858" max="9858" width="0.875" style="22" customWidth="1"/>
    <col min="9859" max="9859" width="8" style="22"/>
    <col min="9860" max="9860" width="1" style="22" customWidth="1"/>
    <col min="9861" max="9864" width="10.5" style="22" customWidth="1"/>
    <col min="9865" max="9865" width="8" style="22"/>
    <col min="9866" max="9866" width="1" style="22" customWidth="1"/>
    <col min="9867" max="9867" width="8" style="22"/>
    <col min="9868" max="9871" width="10.5" style="22" customWidth="1"/>
    <col min="9872" max="9872" width="0.875" style="22" customWidth="1"/>
    <col min="9873" max="9873" width="8" style="22"/>
    <col min="9874" max="9874" width="1" style="22" customWidth="1"/>
    <col min="9875" max="9875" width="8" style="22"/>
    <col min="9876" max="9876" width="0.875" style="22" customWidth="1"/>
    <col min="9877" max="9880" width="10.375" style="22" customWidth="1"/>
    <col min="9881" max="9881" width="8" style="22"/>
    <col min="9882" max="9882" width="0.875" style="22" customWidth="1"/>
    <col min="9883" max="9883" width="8" style="22"/>
    <col min="9884" max="9887" width="10.625" style="22" customWidth="1"/>
    <col min="9888" max="9888" width="1.125" style="22" customWidth="1"/>
    <col min="9889" max="9889" width="8" style="22"/>
    <col min="9890" max="9890" width="0.875" style="22" customWidth="1"/>
    <col min="9891" max="9891" width="8" style="22"/>
    <col min="9892" max="9892" width="1" style="22" customWidth="1"/>
    <col min="9893" max="9896" width="10.5" style="22" customWidth="1"/>
    <col min="9897" max="9897" width="8" style="22"/>
    <col min="9898" max="9898" width="0.875" style="22" customWidth="1"/>
    <col min="9899" max="9899" width="8" style="22"/>
    <col min="9900" max="9903" width="10.625" style="22" customWidth="1"/>
    <col min="9904" max="9904" width="0.75" style="22" customWidth="1"/>
    <col min="9905" max="9905" width="8" style="22"/>
    <col min="9906" max="9906" width="0.875" style="22" customWidth="1"/>
    <col min="9907" max="9907" width="8" style="22"/>
    <col min="9908" max="9908" width="0.75" style="22" customWidth="1"/>
    <col min="9909" max="9912" width="10.75" style="22" customWidth="1"/>
    <col min="9913" max="9913" width="8" style="22" customWidth="1"/>
    <col min="9914" max="9914" width="0.875" style="22" customWidth="1"/>
    <col min="9915" max="9915" width="8" style="22"/>
    <col min="9916" max="9919" width="11.125" style="22" customWidth="1"/>
    <col min="9920" max="9920" width="0.875" style="22" customWidth="1"/>
    <col min="9921" max="9921" width="8" style="22"/>
    <col min="9922" max="9922" width="0.75" style="22" customWidth="1"/>
    <col min="9923" max="9923" width="8" style="22"/>
    <col min="9924" max="9924" width="0.625" style="22" customWidth="1"/>
    <col min="9925" max="9928" width="10" style="22" customWidth="1"/>
    <col min="9929" max="9929" width="8" style="22"/>
    <col min="9930" max="9930" width="0.625" style="22" customWidth="1"/>
    <col min="9931" max="9931" width="8" style="22"/>
    <col min="9932" max="9935" width="10.25" style="22" customWidth="1"/>
    <col min="9936" max="9936" width="1.125" style="22" customWidth="1"/>
    <col min="9937" max="9937" width="8" style="22"/>
    <col min="9938" max="9938" width="0.875" style="22" customWidth="1"/>
    <col min="9939" max="9939" width="8" style="22"/>
    <col min="9940" max="9940" width="0.625" style="22" customWidth="1"/>
    <col min="9941" max="9944" width="10.625" style="22" customWidth="1"/>
    <col min="9945" max="9945" width="8.5" style="22" bestFit="1" customWidth="1"/>
    <col min="9946" max="9958" width="8" style="22"/>
    <col min="9959" max="9959" width="15.625" style="22" customWidth="1"/>
    <col min="9960" max="9960" width="8" style="22"/>
    <col min="9961" max="9986" width="0" style="22" hidden="1" customWidth="1"/>
    <col min="9987" max="9987" width="9.625" style="22" customWidth="1"/>
    <col min="9988" max="10002" width="0" style="22" hidden="1" customWidth="1"/>
    <col min="10003" max="10003" width="8" style="22" customWidth="1"/>
    <col min="10004" max="10008" width="0" style="22" hidden="1" customWidth="1"/>
    <col min="10009" max="10009" width="9" style="22" customWidth="1"/>
    <col min="10010" max="10010" width="0.625" style="22" customWidth="1"/>
    <col min="10011" max="10011" width="8" style="22" customWidth="1"/>
    <col min="10012" max="10015" width="10.5" style="22" customWidth="1"/>
    <col min="10016" max="10016" width="1" style="22" customWidth="1"/>
    <col min="10017" max="10017" width="8" style="22" customWidth="1"/>
    <col min="10018" max="10018" width="1.5" style="22" customWidth="1"/>
    <col min="10019" max="10019" width="8" style="22" customWidth="1"/>
    <col min="10020" max="10020" width="0.875" style="22" customWidth="1"/>
    <col min="10021" max="10024" width="10.75" style="22" customWidth="1"/>
    <col min="10025" max="10025" width="8" style="22" customWidth="1"/>
    <col min="10026" max="10026" width="1.375" style="22" customWidth="1"/>
    <col min="10027" max="10027" width="8" style="22" customWidth="1"/>
    <col min="10028" max="10031" width="10.375" style="22" customWidth="1"/>
    <col min="10032" max="10032" width="0.75" style="22" customWidth="1"/>
    <col min="10033" max="10033" width="8" style="22" customWidth="1"/>
    <col min="10034" max="10034" width="0.875" style="22" customWidth="1"/>
    <col min="10035" max="10035" width="8" style="22" customWidth="1"/>
    <col min="10036" max="10036" width="0.875" style="22" customWidth="1"/>
    <col min="10037" max="10040" width="10.5" style="22" customWidth="1"/>
    <col min="10041" max="10041" width="8.5" style="22" customWidth="1"/>
    <col min="10042" max="10042" width="1.25" style="22" customWidth="1"/>
    <col min="10043" max="10043" width="8" style="22" customWidth="1"/>
    <col min="10044" max="10047" width="10.25" style="22" customWidth="1"/>
    <col min="10048" max="10048" width="1.125" style="22" customWidth="1"/>
    <col min="10049" max="10049" width="8" style="22" customWidth="1"/>
    <col min="10050" max="10050" width="1.125" style="22" customWidth="1"/>
    <col min="10051" max="10051" width="8" style="22" customWidth="1"/>
    <col min="10052" max="10052" width="1" style="22" customWidth="1"/>
    <col min="10053" max="10056" width="10.5" style="22" customWidth="1"/>
    <col min="10057" max="10057" width="8" style="22" customWidth="1"/>
    <col min="10058" max="10058" width="1" style="22" customWidth="1"/>
    <col min="10059" max="10059" width="8" style="22" customWidth="1"/>
    <col min="10060" max="10063" width="10.625" style="22" customWidth="1"/>
    <col min="10064" max="10064" width="1" style="22" customWidth="1"/>
    <col min="10065" max="10065" width="8" style="22" customWidth="1"/>
    <col min="10066" max="10066" width="1.125" style="22" customWidth="1"/>
    <col min="10067" max="10067" width="8" style="22" customWidth="1"/>
    <col min="10068" max="10068" width="1.125" style="22" customWidth="1"/>
    <col min="10069" max="10072" width="10.375" style="22" customWidth="1"/>
    <col min="10073" max="10073" width="8" style="22" customWidth="1"/>
    <col min="10074" max="10074" width="0.75" style="22" customWidth="1"/>
    <col min="10075" max="10075" width="8" style="22" customWidth="1"/>
    <col min="10076" max="10079" width="10.25" style="22" customWidth="1"/>
    <col min="10080" max="10080" width="0.75" style="22" customWidth="1"/>
    <col min="10081" max="10081" width="8" style="22" customWidth="1"/>
    <col min="10082" max="10082" width="1" style="22" customWidth="1"/>
    <col min="10083" max="10083" width="8" style="22" customWidth="1"/>
    <col min="10084" max="10084" width="0.875" style="22" customWidth="1"/>
    <col min="10085" max="10088" width="10.25" style="22" customWidth="1"/>
    <col min="10089" max="10089" width="8" style="22" customWidth="1"/>
    <col min="10090" max="10090" width="0.875" style="22" customWidth="1"/>
    <col min="10091" max="10091" width="8" style="22" customWidth="1"/>
    <col min="10092" max="10095" width="10.125" style="22" customWidth="1"/>
    <col min="10096" max="10096" width="1.125" style="22" customWidth="1"/>
    <col min="10097" max="10097" width="8" style="22" customWidth="1"/>
    <col min="10098" max="10098" width="1.125" style="22" customWidth="1"/>
    <col min="10099" max="10099" width="8" style="22" customWidth="1"/>
    <col min="10100" max="10100" width="1" style="22" customWidth="1"/>
    <col min="10101" max="10104" width="10.125" style="22" customWidth="1"/>
    <col min="10105" max="10105" width="8" style="22" customWidth="1"/>
    <col min="10106" max="10106" width="1.5" style="22" customWidth="1"/>
    <col min="10107" max="10107" width="8" style="22"/>
    <col min="10108" max="10111" width="10.375" style="22" customWidth="1"/>
    <col min="10112" max="10112" width="1.25" style="22" customWidth="1"/>
    <col min="10113" max="10113" width="8" style="22"/>
    <col min="10114" max="10114" width="0.875" style="22" customWidth="1"/>
    <col min="10115" max="10115" width="8" style="22"/>
    <col min="10116" max="10116" width="1" style="22" customWidth="1"/>
    <col min="10117" max="10120" width="10.5" style="22" customWidth="1"/>
    <col min="10121" max="10121" width="8" style="22"/>
    <col min="10122" max="10122" width="1" style="22" customWidth="1"/>
    <col min="10123" max="10123" width="8" style="22"/>
    <col min="10124" max="10127" width="10.5" style="22" customWidth="1"/>
    <col min="10128" max="10128" width="0.875" style="22" customWidth="1"/>
    <col min="10129" max="10129" width="8" style="22"/>
    <col min="10130" max="10130" width="1" style="22" customWidth="1"/>
    <col min="10131" max="10131" width="8" style="22"/>
    <col min="10132" max="10132" width="0.875" style="22" customWidth="1"/>
    <col min="10133" max="10136" width="10.375" style="22" customWidth="1"/>
    <col min="10137" max="10137" width="8" style="22"/>
    <col min="10138" max="10138" width="0.875" style="22" customWidth="1"/>
    <col min="10139" max="10139" width="8" style="22"/>
    <col min="10140" max="10143" width="10.625" style="22" customWidth="1"/>
    <col min="10144" max="10144" width="1.125" style="22" customWidth="1"/>
    <col min="10145" max="10145" width="8" style="22"/>
    <col min="10146" max="10146" width="0.875" style="22" customWidth="1"/>
    <col min="10147" max="10147" width="8" style="22"/>
    <col min="10148" max="10148" width="1" style="22" customWidth="1"/>
    <col min="10149" max="10152" width="10.5" style="22" customWidth="1"/>
    <col min="10153" max="10153" width="8" style="22"/>
    <col min="10154" max="10154" width="0.875" style="22" customWidth="1"/>
    <col min="10155" max="10155" width="8" style="22"/>
    <col min="10156" max="10159" width="10.625" style="22" customWidth="1"/>
    <col min="10160" max="10160" width="0.75" style="22" customWidth="1"/>
    <col min="10161" max="10161" width="8" style="22"/>
    <col min="10162" max="10162" width="0.875" style="22" customWidth="1"/>
    <col min="10163" max="10163" width="8" style="22"/>
    <col min="10164" max="10164" width="0.75" style="22" customWidth="1"/>
    <col min="10165" max="10168" width="10.75" style="22" customWidth="1"/>
    <col min="10169" max="10169" width="8" style="22" customWidth="1"/>
    <col min="10170" max="10170" width="0.875" style="22" customWidth="1"/>
    <col min="10171" max="10171" width="8" style="22"/>
    <col min="10172" max="10175" width="11.125" style="22" customWidth="1"/>
    <col min="10176" max="10176" width="0.875" style="22" customWidth="1"/>
    <col min="10177" max="10177" width="8" style="22"/>
    <col min="10178" max="10178" width="0.75" style="22" customWidth="1"/>
    <col min="10179" max="10179" width="8" style="22"/>
    <col min="10180" max="10180" width="0.625" style="22" customWidth="1"/>
    <col min="10181" max="10184" width="10" style="22" customWidth="1"/>
    <col min="10185" max="10185" width="8" style="22"/>
    <col min="10186" max="10186" width="0.625" style="22" customWidth="1"/>
    <col min="10187" max="10187" width="8" style="22"/>
    <col min="10188" max="10191" width="10.25" style="22" customWidth="1"/>
    <col min="10192" max="10192" width="1.125" style="22" customWidth="1"/>
    <col min="10193" max="10193" width="8" style="22"/>
    <col min="10194" max="10194" width="0.875" style="22" customWidth="1"/>
    <col min="10195" max="10195" width="8" style="22"/>
    <col min="10196" max="10196" width="0.625" style="22" customWidth="1"/>
    <col min="10197" max="10200" width="10.625" style="22" customWidth="1"/>
    <col min="10201" max="10201" width="8.5" style="22" bestFit="1" customWidth="1"/>
    <col min="10202" max="10214" width="8" style="22"/>
    <col min="10215" max="10215" width="15.625" style="22" customWidth="1"/>
    <col min="10216" max="10216" width="8" style="22"/>
    <col min="10217" max="10242" width="0" style="22" hidden="1" customWidth="1"/>
    <col min="10243" max="10243" width="9.625" style="22" customWidth="1"/>
    <col min="10244" max="10258" width="0" style="22" hidden="1" customWidth="1"/>
    <col min="10259" max="10259" width="8" style="22" customWidth="1"/>
    <col min="10260" max="10264" width="0" style="22" hidden="1" customWidth="1"/>
    <col min="10265" max="10265" width="9" style="22" customWidth="1"/>
    <col min="10266" max="10266" width="0.625" style="22" customWidth="1"/>
    <col min="10267" max="10267" width="8" style="22" customWidth="1"/>
    <col min="10268" max="10271" width="10.5" style="22" customWidth="1"/>
    <col min="10272" max="10272" width="1" style="22" customWidth="1"/>
    <col min="10273" max="10273" width="8" style="22" customWidth="1"/>
    <col min="10274" max="10274" width="1.5" style="22" customWidth="1"/>
    <col min="10275" max="10275" width="8" style="22" customWidth="1"/>
    <col min="10276" max="10276" width="0.875" style="22" customWidth="1"/>
    <col min="10277" max="10280" width="10.75" style="22" customWidth="1"/>
    <col min="10281" max="10281" width="8" style="22" customWidth="1"/>
    <col min="10282" max="10282" width="1.375" style="22" customWidth="1"/>
    <col min="10283" max="10283" width="8" style="22" customWidth="1"/>
    <col min="10284" max="10287" width="10.375" style="22" customWidth="1"/>
    <col min="10288" max="10288" width="0.75" style="22" customWidth="1"/>
    <col min="10289" max="10289" width="8" style="22" customWidth="1"/>
    <col min="10290" max="10290" width="0.875" style="22" customWidth="1"/>
    <col min="10291" max="10291" width="8" style="22" customWidth="1"/>
    <col min="10292" max="10292" width="0.875" style="22" customWidth="1"/>
    <col min="10293" max="10296" width="10.5" style="22" customWidth="1"/>
    <col min="10297" max="10297" width="8.5" style="22" customWidth="1"/>
    <col min="10298" max="10298" width="1.25" style="22" customWidth="1"/>
    <col min="10299" max="10299" width="8" style="22" customWidth="1"/>
    <col min="10300" max="10303" width="10.25" style="22" customWidth="1"/>
    <col min="10304" max="10304" width="1.125" style="22" customWidth="1"/>
    <col min="10305" max="10305" width="8" style="22" customWidth="1"/>
    <col min="10306" max="10306" width="1.125" style="22" customWidth="1"/>
    <col min="10307" max="10307" width="8" style="22" customWidth="1"/>
    <col min="10308" max="10308" width="1" style="22" customWidth="1"/>
    <col min="10309" max="10312" width="10.5" style="22" customWidth="1"/>
    <col min="10313" max="10313" width="8" style="22" customWidth="1"/>
    <col min="10314" max="10314" width="1" style="22" customWidth="1"/>
    <col min="10315" max="10315" width="8" style="22" customWidth="1"/>
    <col min="10316" max="10319" width="10.625" style="22" customWidth="1"/>
    <col min="10320" max="10320" width="1" style="22" customWidth="1"/>
    <col min="10321" max="10321" width="8" style="22" customWidth="1"/>
    <col min="10322" max="10322" width="1.125" style="22" customWidth="1"/>
    <col min="10323" max="10323" width="8" style="22" customWidth="1"/>
    <col min="10324" max="10324" width="1.125" style="22" customWidth="1"/>
    <col min="10325" max="10328" width="10.375" style="22" customWidth="1"/>
    <col min="10329" max="10329" width="8" style="22" customWidth="1"/>
    <col min="10330" max="10330" width="0.75" style="22" customWidth="1"/>
    <col min="10331" max="10331" width="8" style="22" customWidth="1"/>
    <col min="10332" max="10335" width="10.25" style="22" customWidth="1"/>
    <col min="10336" max="10336" width="0.75" style="22" customWidth="1"/>
    <col min="10337" max="10337" width="8" style="22" customWidth="1"/>
    <col min="10338" max="10338" width="1" style="22" customWidth="1"/>
    <col min="10339" max="10339" width="8" style="22" customWidth="1"/>
    <col min="10340" max="10340" width="0.875" style="22" customWidth="1"/>
    <col min="10341" max="10344" width="10.25" style="22" customWidth="1"/>
    <col min="10345" max="10345" width="8" style="22" customWidth="1"/>
    <col min="10346" max="10346" width="0.875" style="22" customWidth="1"/>
    <col min="10347" max="10347" width="8" style="22" customWidth="1"/>
    <col min="10348" max="10351" width="10.125" style="22" customWidth="1"/>
    <col min="10352" max="10352" width="1.125" style="22" customWidth="1"/>
    <col min="10353" max="10353" width="8" style="22" customWidth="1"/>
    <col min="10354" max="10354" width="1.125" style="22" customWidth="1"/>
    <col min="10355" max="10355" width="8" style="22" customWidth="1"/>
    <col min="10356" max="10356" width="1" style="22" customWidth="1"/>
    <col min="10357" max="10360" width="10.125" style="22" customWidth="1"/>
    <col min="10361" max="10361" width="8" style="22" customWidth="1"/>
    <col min="10362" max="10362" width="1.5" style="22" customWidth="1"/>
    <col min="10363" max="10363" width="8" style="22"/>
    <col min="10364" max="10367" width="10.375" style="22" customWidth="1"/>
    <col min="10368" max="10368" width="1.25" style="22" customWidth="1"/>
    <col min="10369" max="10369" width="8" style="22"/>
    <col min="10370" max="10370" width="0.875" style="22" customWidth="1"/>
    <col min="10371" max="10371" width="8" style="22"/>
    <col min="10372" max="10372" width="1" style="22" customWidth="1"/>
    <col min="10373" max="10376" width="10.5" style="22" customWidth="1"/>
    <col min="10377" max="10377" width="8" style="22"/>
    <col min="10378" max="10378" width="1" style="22" customWidth="1"/>
    <col min="10379" max="10379" width="8" style="22"/>
    <col min="10380" max="10383" width="10.5" style="22" customWidth="1"/>
    <col min="10384" max="10384" width="0.875" style="22" customWidth="1"/>
    <col min="10385" max="10385" width="8" style="22"/>
    <col min="10386" max="10386" width="1" style="22" customWidth="1"/>
    <col min="10387" max="10387" width="8" style="22"/>
    <col min="10388" max="10388" width="0.875" style="22" customWidth="1"/>
    <col min="10389" max="10392" width="10.375" style="22" customWidth="1"/>
    <col min="10393" max="10393" width="8" style="22"/>
    <col min="10394" max="10394" width="0.875" style="22" customWidth="1"/>
    <col min="10395" max="10395" width="8" style="22"/>
    <col min="10396" max="10399" width="10.625" style="22" customWidth="1"/>
    <col min="10400" max="10400" width="1.125" style="22" customWidth="1"/>
    <col min="10401" max="10401" width="8" style="22"/>
    <col min="10402" max="10402" width="0.875" style="22" customWidth="1"/>
    <col min="10403" max="10403" width="8" style="22"/>
    <col min="10404" max="10404" width="1" style="22" customWidth="1"/>
    <col min="10405" max="10408" width="10.5" style="22" customWidth="1"/>
    <col min="10409" max="10409" width="8" style="22"/>
    <col min="10410" max="10410" width="0.875" style="22" customWidth="1"/>
    <col min="10411" max="10411" width="8" style="22"/>
    <col min="10412" max="10415" width="10.625" style="22" customWidth="1"/>
    <col min="10416" max="10416" width="0.75" style="22" customWidth="1"/>
    <col min="10417" max="10417" width="8" style="22"/>
    <col min="10418" max="10418" width="0.875" style="22" customWidth="1"/>
    <col min="10419" max="10419" width="8" style="22"/>
    <col min="10420" max="10420" width="0.75" style="22" customWidth="1"/>
    <col min="10421" max="10424" width="10.75" style="22" customWidth="1"/>
    <col min="10425" max="10425" width="8" style="22" customWidth="1"/>
    <col min="10426" max="10426" width="0.875" style="22" customWidth="1"/>
    <col min="10427" max="10427" width="8" style="22"/>
    <col min="10428" max="10431" width="11.125" style="22" customWidth="1"/>
    <col min="10432" max="10432" width="0.875" style="22" customWidth="1"/>
    <col min="10433" max="10433" width="8" style="22"/>
    <col min="10434" max="10434" width="0.75" style="22" customWidth="1"/>
    <col min="10435" max="10435" width="8" style="22"/>
    <col min="10436" max="10436" width="0.625" style="22" customWidth="1"/>
    <col min="10437" max="10440" width="10" style="22" customWidth="1"/>
    <col min="10441" max="10441" width="8" style="22"/>
    <col min="10442" max="10442" width="0.625" style="22" customWidth="1"/>
    <col min="10443" max="10443" width="8" style="22"/>
    <col min="10444" max="10447" width="10.25" style="22" customWidth="1"/>
    <col min="10448" max="10448" width="1.125" style="22" customWidth="1"/>
    <col min="10449" max="10449" width="8" style="22"/>
    <col min="10450" max="10450" width="0.875" style="22" customWidth="1"/>
    <col min="10451" max="10451" width="8" style="22"/>
    <col min="10452" max="10452" width="0.625" style="22" customWidth="1"/>
    <col min="10453" max="10456" width="10.625" style="22" customWidth="1"/>
    <col min="10457" max="10457" width="8.5" style="22" bestFit="1" customWidth="1"/>
    <col min="10458" max="10470" width="8" style="22"/>
    <col min="10471" max="10471" width="15.625" style="22" customWidth="1"/>
    <col min="10472" max="10472" width="8" style="22"/>
    <col min="10473" max="10498" width="0" style="22" hidden="1" customWidth="1"/>
    <col min="10499" max="10499" width="9.625" style="22" customWidth="1"/>
    <col min="10500" max="10514" width="0" style="22" hidden="1" customWidth="1"/>
    <col min="10515" max="10515" width="8" style="22" customWidth="1"/>
    <col min="10516" max="10520" width="0" style="22" hidden="1" customWidth="1"/>
    <col min="10521" max="10521" width="9" style="22" customWidth="1"/>
    <col min="10522" max="10522" width="0.625" style="22" customWidth="1"/>
    <col min="10523" max="10523" width="8" style="22" customWidth="1"/>
    <col min="10524" max="10527" width="10.5" style="22" customWidth="1"/>
    <col min="10528" max="10528" width="1" style="22" customWidth="1"/>
    <col min="10529" max="10529" width="8" style="22" customWidth="1"/>
    <col min="10530" max="10530" width="1.5" style="22" customWidth="1"/>
    <col min="10531" max="10531" width="8" style="22" customWidth="1"/>
    <col min="10532" max="10532" width="0.875" style="22" customWidth="1"/>
    <col min="10533" max="10536" width="10.75" style="22" customWidth="1"/>
    <col min="10537" max="10537" width="8" style="22" customWidth="1"/>
    <col min="10538" max="10538" width="1.375" style="22" customWidth="1"/>
    <col min="10539" max="10539" width="8" style="22" customWidth="1"/>
    <col min="10540" max="10543" width="10.375" style="22" customWidth="1"/>
    <col min="10544" max="10544" width="0.75" style="22" customWidth="1"/>
    <col min="10545" max="10545" width="8" style="22" customWidth="1"/>
    <col min="10546" max="10546" width="0.875" style="22" customWidth="1"/>
    <col min="10547" max="10547" width="8" style="22" customWidth="1"/>
    <col min="10548" max="10548" width="0.875" style="22" customWidth="1"/>
    <col min="10549" max="10552" width="10.5" style="22" customWidth="1"/>
    <col min="10553" max="10553" width="8.5" style="22" customWidth="1"/>
    <col min="10554" max="10554" width="1.25" style="22" customWidth="1"/>
    <col min="10555" max="10555" width="8" style="22" customWidth="1"/>
    <col min="10556" max="10559" width="10.25" style="22" customWidth="1"/>
    <col min="10560" max="10560" width="1.125" style="22" customWidth="1"/>
    <col min="10561" max="10561" width="8" style="22" customWidth="1"/>
    <col min="10562" max="10562" width="1.125" style="22" customWidth="1"/>
    <col min="10563" max="10563" width="8" style="22" customWidth="1"/>
    <col min="10564" max="10564" width="1" style="22" customWidth="1"/>
    <col min="10565" max="10568" width="10.5" style="22" customWidth="1"/>
    <col min="10569" max="10569" width="8" style="22" customWidth="1"/>
    <col min="10570" max="10570" width="1" style="22" customWidth="1"/>
    <col min="10571" max="10571" width="8" style="22" customWidth="1"/>
    <col min="10572" max="10575" width="10.625" style="22" customWidth="1"/>
    <col min="10576" max="10576" width="1" style="22" customWidth="1"/>
    <col min="10577" max="10577" width="8" style="22" customWidth="1"/>
    <col min="10578" max="10578" width="1.125" style="22" customWidth="1"/>
    <col min="10579" max="10579" width="8" style="22" customWidth="1"/>
    <col min="10580" max="10580" width="1.125" style="22" customWidth="1"/>
    <col min="10581" max="10584" width="10.375" style="22" customWidth="1"/>
    <col min="10585" max="10585" width="8" style="22" customWidth="1"/>
    <col min="10586" max="10586" width="0.75" style="22" customWidth="1"/>
    <col min="10587" max="10587" width="8" style="22" customWidth="1"/>
    <col min="10588" max="10591" width="10.25" style="22" customWidth="1"/>
    <col min="10592" max="10592" width="0.75" style="22" customWidth="1"/>
    <col min="10593" max="10593" width="8" style="22" customWidth="1"/>
    <col min="10594" max="10594" width="1" style="22" customWidth="1"/>
    <col min="10595" max="10595" width="8" style="22" customWidth="1"/>
    <col min="10596" max="10596" width="0.875" style="22" customWidth="1"/>
    <col min="10597" max="10600" width="10.25" style="22" customWidth="1"/>
    <col min="10601" max="10601" width="8" style="22" customWidth="1"/>
    <col min="10602" max="10602" width="0.875" style="22" customWidth="1"/>
    <col min="10603" max="10603" width="8" style="22" customWidth="1"/>
    <col min="10604" max="10607" width="10.125" style="22" customWidth="1"/>
    <col min="10608" max="10608" width="1.125" style="22" customWidth="1"/>
    <col min="10609" max="10609" width="8" style="22" customWidth="1"/>
    <col min="10610" max="10610" width="1.125" style="22" customWidth="1"/>
    <col min="10611" max="10611" width="8" style="22" customWidth="1"/>
    <col min="10612" max="10612" width="1" style="22" customWidth="1"/>
    <col min="10613" max="10616" width="10.125" style="22" customWidth="1"/>
    <col min="10617" max="10617" width="8" style="22" customWidth="1"/>
    <col min="10618" max="10618" width="1.5" style="22" customWidth="1"/>
    <col min="10619" max="10619" width="8" style="22"/>
    <col min="10620" max="10623" width="10.375" style="22" customWidth="1"/>
    <col min="10624" max="10624" width="1.25" style="22" customWidth="1"/>
    <col min="10625" max="10625" width="8" style="22"/>
    <col min="10626" max="10626" width="0.875" style="22" customWidth="1"/>
    <col min="10627" max="10627" width="8" style="22"/>
    <col min="10628" max="10628" width="1" style="22" customWidth="1"/>
    <col min="10629" max="10632" width="10.5" style="22" customWidth="1"/>
    <col min="10633" max="10633" width="8" style="22"/>
    <col min="10634" max="10634" width="1" style="22" customWidth="1"/>
    <col min="10635" max="10635" width="8" style="22"/>
    <col min="10636" max="10639" width="10.5" style="22" customWidth="1"/>
    <col min="10640" max="10640" width="0.875" style="22" customWidth="1"/>
    <col min="10641" max="10641" width="8" style="22"/>
    <col min="10642" max="10642" width="1" style="22" customWidth="1"/>
    <col min="10643" max="10643" width="8" style="22"/>
    <col min="10644" max="10644" width="0.875" style="22" customWidth="1"/>
    <col min="10645" max="10648" width="10.375" style="22" customWidth="1"/>
    <col min="10649" max="10649" width="8" style="22"/>
    <col min="10650" max="10650" width="0.875" style="22" customWidth="1"/>
    <col min="10651" max="10651" width="8" style="22"/>
    <col min="10652" max="10655" width="10.625" style="22" customWidth="1"/>
    <col min="10656" max="10656" width="1.125" style="22" customWidth="1"/>
    <col min="10657" max="10657" width="8" style="22"/>
    <col min="10658" max="10658" width="0.875" style="22" customWidth="1"/>
    <col min="10659" max="10659" width="8" style="22"/>
    <col min="10660" max="10660" width="1" style="22" customWidth="1"/>
    <col min="10661" max="10664" width="10.5" style="22" customWidth="1"/>
    <col min="10665" max="10665" width="8" style="22"/>
    <col min="10666" max="10666" width="0.875" style="22" customWidth="1"/>
    <col min="10667" max="10667" width="8" style="22"/>
    <col min="10668" max="10671" width="10.625" style="22" customWidth="1"/>
    <col min="10672" max="10672" width="0.75" style="22" customWidth="1"/>
    <col min="10673" max="10673" width="8" style="22"/>
    <col min="10674" max="10674" width="0.875" style="22" customWidth="1"/>
    <col min="10675" max="10675" width="8" style="22"/>
    <col min="10676" max="10676" width="0.75" style="22" customWidth="1"/>
    <col min="10677" max="10680" width="10.75" style="22" customWidth="1"/>
    <col min="10681" max="10681" width="8" style="22" customWidth="1"/>
    <col min="10682" max="10682" width="0.875" style="22" customWidth="1"/>
    <col min="10683" max="10683" width="8" style="22"/>
    <col min="10684" max="10687" width="11.125" style="22" customWidth="1"/>
    <col min="10688" max="10688" width="0.875" style="22" customWidth="1"/>
    <col min="10689" max="10689" width="8" style="22"/>
    <col min="10690" max="10690" width="0.75" style="22" customWidth="1"/>
    <col min="10691" max="10691" width="8" style="22"/>
    <col min="10692" max="10692" width="0.625" style="22" customWidth="1"/>
    <col min="10693" max="10696" width="10" style="22" customWidth="1"/>
    <col min="10697" max="10697" width="8" style="22"/>
    <col min="10698" max="10698" width="0.625" style="22" customWidth="1"/>
    <col min="10699" max="10699" width="8" style="22"/>
    <col min="10700" max="10703" width="10.25" style="22" customWidth="1"/>
    <col min="10704" max="10704" width="1.125" style="22" customWidth="1"/>
    <col min="10705" max="10705" width="8" style="22"/>
    <col min="10706" max="10706" width="0.875" style="22" customWidth="1"/>
    <col min="10707" max="10707" width="8" style="22"/>
    <col min="10708" max="10708" width="0.625" style="22" customWidth="1"/>
    <col min="10709" max="10712" width="10.625" style="22" customWidth="1"/>
    <col min="10713" max="10713" width="8.5" style="22" bestFit="1" customWidth="1"/>
    <col min="10714" max="10726" width="8" style="22"/>
    <col min="10727" max="10727" width="15.625" style="22" customWidth="1"/>
    <col min="10728" max="10728" width="8" style="22"/>
    <col min="10729" max="10754" width="0" style="22" hidden="1" customWidth="1"/>
    <col min="10755" max="10755" width="9.625" style="22" customWidth="1"/>
    <col min="10756" max="10770" width="0" style="22" hidden="1" customWidth="1"/>
    <col min="10771" max="10771" width="8" style="22" customWidth="1"/>
    <col min="10772" max="10776" width="0" style="22" hidden="1" customWidth="1"/>
    <col min="10777" max="10777" width="9" style="22" customWidth="1"/>
    <col min="10778" max="10778" width="0.625" style="22" customWidth="1"/>
    <col min="10779" max="10779" width="8" style="22" customWidth="1"/>
    <col min="10780" max="10783" width="10.5" style="22" customWidth="1"/>
    <col min="10784" max="10784" width="1" style="22" customWidth="1"/>
    <col min="10785" max="10785" width="8" style="22" customWidth="1"/>
    <col min="10786" max="10786" width="1.5" style="22" customWidth="1"/>
    <col min="10787" max="10787" width="8" style="22" customWidth="1"/>
    <col min="10788" max="10788" width="0.875" style="22" customWidth="1"/>
    <col min="10789" max="10792" width="10.75" style="22" customWidth="1"/>
    <col min="10793" max="10793" width="8" style="22" customWidth="1"/>
    <col min="10794" max="10794" width="1.375" style="22" customWidth="1"/>
    <col min="10795" max="10795" width="8" style="22" customWidth="1"/>
    <col min="10796" max="10799" width="10.375" style="22" customWidth="1"/>
    <col min="10800" max="10800" width="0.75" style="22" customWidth="1"/>
    <col min="10801" max="10801" width="8" style="22" customWidth="1"/>
    <col min="10802" max="10802" width="0.875" style="22" customWidth="1"/>
    <col min="10803" max="10803" width="8" style="22" customWidth="1"/>
    <col min="10804" max="10804" width="0.875" style="22" customWidth="1"/>
    <col min="10805" max="10808" width="10.5" style="22" customWidth="1"/>
    <col min="10809" max="10809" width="8.5" style="22" customWidth="1"/>
    <col min="10810" max="10810" width="1.25" style="22" customWidth="1"/>
    <col min="10811" max="10811" width="8" style="22" customWidth="1"/>
    <col min="10812" max="10815" width="10.25" style="22" customWidth="1"/>
    <col min="10816" max="10816" width="1.125" style="22" customWidth="1"/>
    <col min="10817" max="10817" width="8" style="22" customWidth="1"/>
    <col min="10818" max="10818" width="1.125" style="22" customWidth="1"/>
    <col min="10819" max="10819" width="8" style="22" customWidth="1"/>
    <col min="10820" max="10820" width="1" style="22" customWidth="1"/>
    <col min="10821" max="10824" width="10.5" style="22" customWidth="1"/>
    <col min="10825" max="10825" width="8" style="22" customWidth="1"/>
    <col min="10826" max="10826" width="1" style="22" customWidth="1"/>
    <col min="10827" max="10827" width="8" style="22" customWidth="1"/>
    <col min="10828" max="10831" width="10.625" style="22" customWidth="1"/>
    <col min="10832" max="10832" width="1" style="22" customWidth="1"/>
    <col min="10833" max="10833" width="8" style="22" customWidth="1"/>
    <col min="10834" max="10834" width="1.125" style="22" customWidth="1"/>
    <col min="10835" max="10835" width="8" style="22" customWidth="1"/>
    <col min="10836" max="10836" width="1.125" style="22" customWidth="1"/>
    <col min="10837" max="10840" width="10.375" style="22" customWidth="1"/>
    <col min="10841" max="10841" width="8" style="22" customWidth="1"/>
    <col min="10842" max="10842" width="0.75" style="22" customWidth="1"/>
    <col min="10843" max="10843" width="8" style="22" customWidth="1"/>
    <col min="10844" max="10847" width="10.25" style="22" customWidth="1"/>
    <col min="10848" max="10848" width="0.75" style="22" customWidth="1"/>
    <col min="10849" max="10849" width="8" style="22" customWidth="1"/>
    <col min="10850" max="10850" width="1" style="22" customWidth="1"/>
    <col min="10851" max="10851" width="8" style="22" customWidth="1"/>
    <col min="10852" max="10852" width="0.875" style="22" customWidth="1"/>
    <col min="10853" max="10856" width="10.25" style="22" customWidth="1"/>
    <col min="10857" max="10857" width="8" style="22" customWidth="1"/>
    <col min="10858" max="10858" width="0.875" style="22" customWidth="1"/>
    <col min="10859" max="10859" width="8" style="22" customWidth="1"/>
    <col min="10860" max="10863" width="10.125" style="22" customWidth="1"/>
    <col min="10864" max="10864" width="1.125" style="22" customWidth="1"/>
    <col min="10865" max="10865" width="8" style="22" customWidth="1"/>
    <col min="10866" max="10866" width="1.125" style="22" customWidth="1"/>
    <col min="10867" max="10867" width="8" style="22" customWidth="1"/>
    <col min="10868" max="10868" width="1" style="22" customWidth="1"/>
    <col min="10869" max="10872" width="10.125" style="22" customWidth="1"/>
    <col min="10873" max="10873" width="8" style="22" customWidth="1"/>
    <col min="10874" max="10874" width="1.5" style="22" customWidth="1"/>
    <col min="10875" max="10875" width="8" style="22"/>
    <col min="10876" max="10879" width="10.375" style="22" customWidth="1"/>
    <col min="10880" max="10880" width="1.25" style="22" customWidth="1"/>
    <col min="10881" max="10881" width="8" style="22"/>
    <col min="10882" max="10882" width="0.875" style="22" customWidth="1"/>
    <col min="10883" max="10883" width="8" style="22"/>
    <col min="10884" max="10884" width="1" style="22" customWidth="1"/>
    <col min="10885" max="10888" width="10.5" style="22" customWidth="1"/>
    <col min="10889" max="10889" width="8" style="22"/>
    <col min="10890" max="10890" width="1" style="22" customWidth="1"/>
    <col min="10891" max="10891" width="8" style="22"/>
    <col min="10892" max="10895" width="10.5" style="22" customWidth="1"/>
    <col min="10896" max="10896" width="0.875" style="22" customWidth="1"/>
    <col min="10897" max="10897" width="8" style="22"/>
    <col min="10898" max="10898" width="1" style="22" customWidth="1"/>
    <col min="10899" max="10899" width="8" style="22"/>
    <col min="10900" max="10900" width="0.875" style="22" customWidth="1"/>
    <col min="10901" max="10904" width="10.375" style="22" customWidth="1"/>
    <col min="10905" max="10905" width="8" style="22"/>
    <col min="10906" max="10906" width="0.875" style="22" customWidth="1"/>
    <col min="10907" max="10907" width="8" style="22"/>
    <col min="10908" max="10911" width="10.625" style="22" customWidth="1"/>
    <col min="10912" max="10912" width="1.125" style="22" customWidth="1"/>
    <col min="10913" max="10913" width="8" style="22"/>
    <col min="10914" max="10914" width="0.875" style="22" customWidth="1"/>
    <col min="10915" max="10915" width="8" style="22"/>
    <col min="10916" max="10916" width="1" style="22" customWidth="1"/>
    <col min="10917" max="10920" width="10.5" style="22" customWidth="1"/>
    <col min="10921" max="10921" width="8" style="22"/>
    <col min="10922" max="10922" width="0.875" style="22" customWidth="1"/>
    <col min="10923" max="10923" width="8" style="22"/>
    <col min="10924" max="10927" width="10.625" style="22" customWidth="1"/>
    <col min="10928" max="10928" width="0.75" style="22" customWidth="1"/>
    <col min="10929" max="10929" width="8" style="22"/>
    <col min="10930" max="10930" width="0.875" style="22" customWidth="1"/>
    <col min="10931" max="10931" width="8" style="22"/>
    <col min="10932" max="10932" width="0.75" style="22" customWidth="1"/>
    <col min="10933" max="10936" width="10.75" style="22" customWidth="1"/>
    <col min="10937" max="10937" width="8" style="22" customWidth="1"/>
    <col min="10938" max="10938" width="0.875" style="22" customWidth="1"/>
    <col min="10939" max="10939" width="8" style="22"/>
    <col min="10940" max="10943" width="11.125" style="22" customWidth="1"/>
    <col min="10944" max="10944" width="0.875" style="22" customWidth="1"/>
    <col min="10945" max="10945" width="8" style="22"/>
    <col min="10946" max="10946" width="0.75" style="22" customWidth="1"/>
    <col min="10947" max="10947" width="8" style="22"/>
    <col min="10948" max="10948" width="0.625" style="22" customWidth="1"/>
    <col min="10949" max="10952" width="10" style="22" customWidth="1"/>
    <col min="10953" max="10953" width="8" style="22"/>
    <col min="10954" max="10954" width="0.625" style="22" customWidth="1"/>
    <col min="10955" max="10955" width="8" style="22"/>
    <col min="10956" max="10959" width="10.25" style="22" customWidth="1"/>
    <col min="10960" max="10960" width="1.125" style="22" customWidth="1"/>
    <col min="10961" max="10961" width="8" style="22"/>
    <col min="10962" max="10962" width="0.875" style="22" customWidth="1"/>
    <col min="10963" max="10963" width="8" style="22"/>
    <col min="10964" max="10964" width="0.625" style="22" customWidth="1"/>
    <col min="10965" max="10968" width="10.625" style="22" customWidth="1"/>
    <col min="10969" max="10969" width="8.5" style="22" bestFit="1" customWidth="1"/>
    <col min="10970" max="10982" width="8" style="22"/>
    <col min="10983" max="10983" width="15.625" style="22" customWidth="1"/>
    <col min="10984" max="10984" width="8" style="22"/>
    <col min="10985" max="11010" width="0" style="22" hidden="1" customWidth="1"/>
    <col min="11011" max="11011" width="9.625" style="22" customWidth="1"/>
    <col min="11012" max="11026" width="0" style="22" hidden="1" customWidth="1"/>
    <col min="11027" max="11027" width="8" style="22" customWidth="1"/>
    <col min="11028" max="11032" width="0" style="22" hidden="1" customWidth="1"/>
    <col min="11033" max="11033" width="9" style="22" customWidth="1"/>
    <col min="11034" max="11034" width="0.625" style="22" customWidth="1"/>
    <col min="11035" max="11035" width="8" style="22" customWidth="1"/>
    <col min="11036" max="11039" width="10.5" style="22" customWidth="1"/>
    <col min="11040" max="11040" width="1" style="22" customWidth="1"/>
    <col min="11041" max="11041" width="8" style="22" customWidth="1"/>
    <col min="11042" max="11042" width="1.5" style="22" customWidth="1"/>
    <col min="11043" max="11043" width="8" style="22" customWidth="1"/>
    <col min="11044" max="11044" width="0.875" style="22" customWidth="1"/>
    <col min="11045" max="11048" width="10.75" style="22" customWidth="1"/>
    <col min="11049" max="11049" width="8" style="22" customWidth="1"/>
    <col min="11050" max="11050" width="1.375" style="22" customWidth="1"/>
    <col min="11051" max="11051" width="8" style="22" customWidth="1"/>
    <col min="11052" max="11055" width="10.375" style="22" customWidth="1"/>
    <col min="11056" max="11056" width="0.75" style="22" customWidth="1"/>
    <col min="11057" max="11057" width="8" style="22" customWidth="1"/>
    <col min="11058" max="11058" width="0.875" style="22" customWidth="1"/>
    <col min="11059" max="11059" width="8" style="22" customWidth="1"/>
    <col min="11060" max="11060" width="0.875" style="22" customWidth="1"/>
    <col min="11061" max="11064" width="10.5" style="22" customWidth="1"/>
    <col min="11065" max="11065" width="8.5" style="22" customWidth="1"/>
    <col min="11066" max="11066" width="1.25" style="22" customWidth="1"/>
    <col min="11067" max="11067" width="8" style="22" customWidth="1"/>
    <col min="11068" max="11071" width="10.25" style="22" customWidth="1"/>
    <col min="11072" max="11072" width="1.125" style="22" customWidth="1"/>
    <col min="11073" max="11073" width="8" style="22" customWidth="1"/>
    <col min="11074" max="11074" width="1.125" style="22" customWidth="1"/>
    <col min="11075" max="11075" width="8" style="22" customWidth="1"/>
    <col min="11076" max="11076" width="1" style="22" customWidth="1"/>
    <col min="11077" max="11080" width="10.5" style="22" customWidth="1"/>
    <col min="11081" max="11081" width="8" style="22" customWidth="1"/>
    <col min="11082" max="11082" width="1" style="22" customWidth="1"/>
    <col min="11083" max="11083" width="8" style="22" customWidth="1"/>
    <col min="11084" max="11087" width="10.625" style="22" customWidth="1"/>
    <col min="11088" max="11088" width="1" style="22" customWidth="1"/>
    <col min="11089" max="11089" width="8" style="22" customWidth="1"/>
    <col min="11090" max="11090" width="1.125" style="22" customWidth="1"/>
    <col min="11091" max="11091" width="8" style="22" customWidth="1"/>
    <col min="11092" max="11092" width="1.125" style="22" customWidth="1"/>
    <col min="11093" max="11096" width="10.375" style="22" customWidth="1"/>
    <col min="11097" max="11097" width="8" style="22" customWidth="1"/>
    <col min="11098" max="11098" width="0.75" style="22" customWidth="1"/>
    <col min="11099" max="11099" width="8" style="22" customWidth="1"/>
    <col min="11100" max="11103" width="10.25" style="22" customWidth="1"/>
    <col min="11104" max="11104" width="0.75" style="22" customWidth="1"/>
    <col min="11105" max="11105" width="8" style="22" customWidth="1"/>
    <col min="11106" max="11106" width="1" style="22" customWidth="1"/>
    <col min="11107" max="11107" width="8" style="22" customWidth="1"/>
    <col min="11108" max="11108" width="0.875" style="22" customWidth="1"/>
    <col min="11109" max="11112" width="10.25" style="22" customWidth="1"/>
    <col min="11113" max="11113" width="8" style="22" customWidth="1"/>
    <col min="11114" max="11114" width="0.875" style="22" customWidth="1"/>
    <col min="11115" max="11115" width="8" style="22" customWidth="1"/>
    <col min="11116" max="11119" width="10.125" style="22" customWidth="1"/>
    <col min="11120" max="11120" width="1.125" style="22" customWidth="1"/>
    <col min="11121" max="11121" width="8" style="22" customWidth="1"/>
    <col min="11122" max="11122" width="1.125" style="22" customWidth="1"/>
    <col min="11123" max="11123" width="8" style="22" customWidth="1"/>
    <col min="11124" max="11124" width="1" style="22" customWidth="1"/>
    <col min="11125" max="11128" width="10.125" style="22" customWidth="1"/>
    <col min="11129" max="11129" width="8" style="22" customWidth="1"/>
    <col min="11130" max="11130" width="1.5" style="22" customWidth="1"/>
    <col min="11131" max="11131" width="8" style="22"/>
    <col min="11132" max="11135" width="10.375" style="22" customWidth="1"/>
    <col min="11136" max="11136" width="1.25" style="22" customWidth="1"/>
    <col min="11137" max="11137" width="8" style="22"/>
    <col min="11138" max="11138" width="0.875" style="22" customWidth="1"/>
    <col min="11139" max="11139" width="8" style="22"/>
    <col min="11140" max="11140" width="1" style="22" customWidth="1"/>
    <col min="11141" max="11144" width="10.5" style="22" customWidth="1"/>
    <col min="11145" max="11145" width="8" style="22"/>
    <col min="11146" max="11146" width="1" style="22" customWidth="1"/>
    <col min="11147" max="11147" width="8" style="22"/>
    <col min="11148" max="11151" width="10.5" style="22" customWidth="1"/>
    <col min="11152" max="11152" width="0.875" style="22" customWidth="1"/>
    <col min="11153" max="11153" width="8" style="22"/>
    <col min="11154" max="11154" width="1" style="22" customWidth="1"/>
    <col min="11155" max="11155" width="8" style="22"/>
    <col min="11156" max="11156" width="0.875" style="22" customWidth="1"/>
    <col min="11157" max="11160" width="10.375" style="22" customWidth="1"/>
    <col min="11161" max="11161" width="8" style="22"/>
    <col min="11162" max="11162" width="0.875" style="22" customWidth="1"/>
    <col min="11163" max="11163" width="8" style="22"/>
    <col min="11164" max="11167" width="10.625" style="22" customWidth="1"/>
    <col min="11168" max="11168" width="1.125" style="22" customWidth="1"/>
    <col min="11169" max="11169" width="8" style="22"/>
    <col min="11170" max="11170" width="0.875" style="22" customWidth="1"/>
    <col min="11171" max="11171" width="8" style="22"/>
    <col min="11172" max="11172" width="1" style="22" customWidth="1"/>
    <col min="11173" max="11176" width="10.5" style="22" customWidth="1"/>
    <col min="11177" max="11177" width="8" style="22"/>
    <col min="11178" max="11178" width="0.875" style="22" customWidth="1"/>
    <col min="11179" max="11179" width="8" style="22"/>
    <col min="11180" max="11183" width="10.625" style="22" customWidth="1"/>
    <col min="11184" max="11184" width="0.75" style="22" customWidth="1"/>
    <col min="11185" max="11185" width="8" style="22"/>
    <col min="11186" max="11186" width="0.875" style="22" customWidth="1"/>
    <col min="11187" max="11187" width="8" style="22"/>
    <col min="11188" max="11188" width="0.75" style="22" customWidth="1"/>
    <col min="11189" max="11192" width="10.75" style="22" customWidth="1"/>
    <col min="11193" max="11193" width="8" style="22" customWidth="1"/>
    <col min="11194" max="11194" width="0.875" style="22" customWidth="1"/>
    <col min="11195" max="11195" width="8" style="22"/>
    <col min="11196" max="11199" width="11.125" style="22" customWidth="1"/>
    <col min="11200" max="11200" width="0.875" style="22" customWidth="1"/>
    <col min="11201" max="11201" width="8" style="22"/>
    <col min="11202" max="11202" width="0.75" style="22" customWidth="1"/>
    <col min="11203" max="11203" width="8" style="22"/>
    <col min="11204" max="11204" width="0.625" style="22" customWidth="1"/>
    <col min="11205" max="11208" width="10" style="22" customWidth="1"/>
    <col min="11209" max="11209" width="8" style="22"/>
    <col min="11210" max="11210" width="0.625" style="22" customWidth="1"/>
    <col min="11211" max="11211" width="8" style="22"/>
    <col min="11212" max="11215" width="10.25" style="22" customWidth="1"/>
    <col min="11216" max="11216" width="1.125" style="22" customWidth="1"/>
    <col min="11217" max="11217" width="8" style="22"/>
    <col min="11218" max="11218" width="0.875" style="22" customWidth="1"/>
    <col min="11219" max="11219" width="8" style="22"/>
    <col min="11220" max="11220" width="0.625" style="22" customWidth="1"/>
    <col min="11221" max="11224" width="10.625" style="22" customWidth="1"/>
    <col min="11225" max="11225" width="8.5" style="22" bestFit="1" customWidth="1"/>
    <col min="11226" max="11238" width="8" style="22"/>
    <col min="11239" max="11239" width="15.625" style="22" customWidth="1"/>
    <col min="11240" max="11240" width="8" style="22"/>
    <col min="11241" max="11266" width="0" style="22" hidden="1" customWidth="1"/>
    <col min="11267" max="11267" width="9.625" style="22" customWidth="1"/>
    <col min="11268" max="11282" width="0" style="22" hidden="1" customWidth="1"/>
    <col min="11283" max="11283" width="8" style="22" customWidth="1"/>
    <col min="11284" max="11288" width="0" style="22" hidden="1" customWidth="1"/>
    <col min="11289" max="11289" width="9" style="22" customWidth="1"/>
    <col min="11290" max="11290" width="0.625" style="22" customWidth="1"/>
    <col min="11291" max="11291" width="8" style="22" customWidth="1"/>
    <col min="11292" max="11295" width="10.5" style="22" customWidth="1"/>
    <col min="11296" max="11296" width="1" style="22" customWidth="1"/>
    <col min="11297" max="11297" width="8" style="22" customWidth="1"/>
    <col min="11298" max="11298" width="1.5" style="22" customWidth="1"/>
    <col min="11299" max="11299" width="8" style="22" customWidth="1"/>
    <col min="11300" max="11300" width="0.875" style="22" customWidth="1"/>
    <col min="11301" max="11304" width="10.75" style="22" customWidth="1"/>
    <col min="11305" max="11305" width="8" style="22" customWidth="1"/>
    <col min="11306" max="11306" width="1.375" style="22" customWidth="1"/>
    <col min="11307" max="11307" width="8" style="22" customWidth="1"/>
    <col min="11308" max="11311" width="10.375" style="22" customWidth="1"/>
    <col min="11312" max="11312" width="0.75" style="22" customWidth="1"/>
    <col min="11313" max="11313" width="8" style="22" customWidth="1"/>
    <col min="11314" max="11314" width="0.875" style="22" customWidth="1"/>
    <col min="11315" max="11315" width="8" style="22" customWidth="1"/>
    <col min="11316" max="11316" width="0.875" style="22" customWidth="1"/>
    <col min="11317" max="11320" width="10.5" style="22" customWidth="1"/>
    <col min="11321" max="11321" width="8.5" style="22" customWidth="1"/>
    <col min="11322" max="11322" width="1.25" style="22" customWidth="1"/>
    <col min="11323" max="11323" width="8" style="22" customWidth="1"/>
    <col min="11324" max="11327" width="10.25" style="22" customWidth="1"/>
    <col min="11328" max="11328" width="1.125" style="22" customWidth="1"/>
    <col min="11329" max="11329" width="8" style="22" customWidth="1"/>
    <col min="11330" max="11330" width="1.125" style="22" customWidth="1"/>
    <col min="11331" max="11331" width="8" style="22" customWidth="1"/>
    <col min="11332" max="11332" width="1" style="22" customWidth="1"/>
    <col min="11333" max="11336" width="10.5" style="22" customWidth="1"/>
    <col min="11337" max="11337" width="8" style="22" customWidth="1"/>
    <col min="11338" max="11338" width="1" style="22" customWidth="1"/>
    <col min="11339" max="11339" width="8" style="22" customWidth="1"/>
    <col min="11340" max="11343" width="10.625" style="22" customWidth="1"/>
    <col min="11344" max="11344" width="1" style="22" customWidth="1"/>
    <col min="11345" max="11345" width="8" style="22" customWidth="1"/>
    <col min="11346" max="11346" width="1.125" style="22" customWidth="1"/>
    <col min="11347" max="11347" width="8" style="22" customWidth="1"/>
    <col min="11348" max="11348" width="1.125" style="22" customWidth="1"/>
    <col min="11349" max="11352" width="10.375" style="22" customWidth="1"/>
    <col min="11353" max="11353" width="8" style="22" customWidth="1"/>
    <col min="11354" max="11354" width="0.75" style="22" customWidth="1"/>
    <col min="11355" max="11355" width="8" style="22" customWidth="1"/>
    <col min="11356" max="11359" width="10.25" style="22" customWidth="1"/>
    <col min="11360" max="11360" width="0.75" style="22" customWidth="1"/>
    <col min="11361" max="11361" width="8" style="22" customWidth="1"/>
    <col min="11362" max="11362" width="1" style="22" customWidth="1"/>
    <col min="11363" max="11363" width="8" style="22" customWidth="1"/>
    <col min="11364" max="11364" width="0.875" style="22" customWidth="1"/>
    <col min="11365" max="11368" width="10.25" style="22" customWidth="1"/>
    <col min="11369" max="11369" width="8" style="22" customWidth="1"/>
    <col min="11370" max="11370" width="0.875" style="22" customWidth="1"/>
    <col min="11371" max="11371" width="8" style="22" customWidth="1"/>
    <col min="11372" max="11375" width="10.125" style="22" customWidth="1"/>
    <col min="11376" max="11376" width="1.125" style="22" customWidth="1"/>
    <col min="11377" max="11377" width="8" style="22" customWidth="1"/>
    <col min="11378" max="11378" width="1.125" style="22" customWidth="1"/>
    <col min="11379" max="11379" width="8" style="22" customWidth="1"/>
    <col min="11380" max="11380" width="1" style="22" customWidth="1"/>
    <col min="11381" max="11384" width="10.125" style="22" customWidth="1"/>
    <col min="11385" max="11385" width="8" style="22" customWidth="1"/>
    <col min="11386" max="11386" width="1.5" style="22" customWidth="1"/>
    <col min="11387" max="11387" width="8" style="22"/>
    <col min="11388" max="11391" width="10.375" style="22" customWidth="1"/>
    <col min="11392" max="11392" width="1.25" style="22" customWidth="1"/>
    <col min="11393" max="11393" width="8" style="22"/>
    <col min="11394" max="11394" width="0.875" style="22" customWidth="1"/>
    <col min="11395" max="11395" width="8" style="22"/>
    <col min="11396" max="11396" width="1" style="22" customWidth="1"/>
    <col min="11397" max="11400" width="10.5" style="22" customWidth="1"/>
    <col min="11401" max="11401" width="8" style="22"/>
    <col min="11402" max="11402" width="1" style="22" customWidth="1"/>
    <col min="11403" max="11403" width="8" style="22"/>
    <col min="11404" max="11407" width="10.5" style="22" customWidth="1"/>
    <col min="11408" max="11408" width="0.875" style="22" customWidth="1"/>
    <col min="11409" max="11409" width="8" style="22"/>
    <col min="11410" max="11410" width="1" style="22" customWidth="1"/>
    <col min="11411" max="11411" width="8" style="22"/>
    <col min="11412" max="11412" width="0.875" style="22" customWidth="1"/>
    <col min="11413" max="11416" width="10.375" style="22" customWidth="1"/>
    <col min="11417" max="11417" width="8" style="22"/>
    <col min="11418" max="11418" width="0.875" style="22" customWidth="1"/>
    <col min="11419" max="11419" width="8" style="22"/>
    <col min="11420" max="11423" width="10.625" style="22" customWidth="1"/>
    <col min="11424" max="11424" width="1.125" style="22" customWidth="1"/>
    <col min="11425" max="11425" width="8" style="22"/>
    <col min="11426" max="11426" width="0.875" style="22" customWidth="1"/>
    <col min="11427" max="11427" width="8" style="22"/>
    <col min="11428" max="11428" width="1" style="22" customWidth="1"/>
    <col min="11429" max="11432" width="10.5" style="22" customWidth="1"/>
    <col min="11433" max="11433" width="8" style="22"/>
    <col min="11434" max="11434" width="0.875" style="22" customWidth="1"/>
    <col min="11435" max="11435" width="8" style="22"/>
    <col min="11436" max="11439" width="10.625" style="22" customWidth="1"/>
    <col min="11440" max="11440" width="0.75" style="22" customWidth="1"/>
    <col min="11441" max="11441" width="8" style="22"/>
    <col min="11442" max="11442" width="0.875" style="22" customWidth="1"/>
    <col min="11443" max="11443" width="8" style="22"/>
    <col min="11444" max="11444" width="0.75" style="22" customWidth="1"/>
    <col min="11445" max="11448" width="10.75" style="22" customWidth="1"/>
    <col min="11449" max="11449" width="8" style="22" customWidth="1"/>
    <col min="11450" max="11450" width="0.875" style="22" customWidth="1"/>
    <col min="11451" max="11451" width="8" style="22"/>
    <col min="11452" max="11455" width="11.125" style="22" customWidth="1"/>
    <col min="11456" max="11456" width="0.875" style="22" customWidth="1"/>
    <col min="11457" max="11457" width="8" style="22"/>
    <col min="11458" max="11458" width="0.75" style="22" customWidth="1"/>
    <col min="11459" max="11459" width="8" style="22"/>
    <col min="11460" max="11460" width="0.625" style="22" customWidth="1"/>
    <col min="11461" max="11464" width="10" style="22" customWidth="1"/>
    <col min="11465" max="11465" width="8" style="22"/>
    <col min="11466" max="11466" width="0.625" style="22" customWidth="1"/>
    <col min="11467" max="11467" width="8" style="22"/>
    <col min="11468" max="11471" width="10.25" style="22" customWidth="1"/>
    <col min="11472" max="11472" width="1.125" style="22" customWidth="1"/>
    <col min="11473" max="11473" width="8" style="22"/>
    <col min="11474" max="11474" width="0.875" style="22" customWidth="1"/>
    <col min="11475" max="11475" width="8" style="22"/>
    <col min="11476" max="11476" width="0.625" style="22" customWidth="1"/>
    <col min="11477" max="11480" width="10.625" style="22" customWidth="1"/>
    <col min="11481" max="11481" width="8.5" style="22" bestFit="1" customWidth="1"/>
    <col min="11482" max="11494" width="8" style="22"/>
    <col min="11495" max="11495" width="15.625" style="22" customWidth="1"/>
    <col min="11496" max="11496" width="8" style="22"/>
    <col min="11497" max="11522" width="0" style="22" hidden="1" customWidth="1"/>
    <col min="11523" max="11523" width="9.625" style="22" customWidth="1"/>
    <col min="11524" max="11538" width="0" style="22" hidden="1" customWidth="1"/>
    <col min="11539" max="11539" width="8" style="22" customWidth="1"/>
    <col min="11540" max="11544" width="0" style="22" hidden="1" customWidth="1"/>
    <col min="11545" max="11545" width="9" style="22" customWidth="1"/>
    <col min="11546" max="11546" width="0.625" style="22" customWidth="1"/>
    <col min="11547" max="11547" width="8" style="22" customWidth="1"/>
    <col min="11548" max="11551" width="10.5" style="22" customWidth="1"/>
    <col min="11552" max="11552" width="1" style="22" customWidth="1"/>
    <col min="11553" max="11553" width="8" style="22" customWidth="1"/>
    <col min="11554" max="11554" width="1.5" style="22" customWidth="1"/>
    <col min="11555" max="11555" width="8" style="22" customWidth="1"/>
    <col min="11556" max="11556" width="0.875" style="22" customWidth="1"/>
    <col min="11557" max="11560" width="10.75" style="22" customWidth="1"/>
    <col min="11561" max="11561" width="8" style="22" customWidth="1"/>
    <col min="11562" max="11562" width="1.375" style="22" customWidth="1"/>
    <col min="11563" max="11563" width="8" style="22" customWidth="1"/>
    <col min="11564" max="11567" width="10.375" style="22" customWidth="1"/>
    <col min="11568" max="11568" width="0.75" style="22" customWidth="1"/>
    <col min="11569" max="11569" width="8" style="22" customWidth="1"/>
    <col min="11570" max="11570" width="0.875" style="22" customWidth="1"/>
    <col min="11571" max="11571" width="8" style="22" customWidth="1"/>
    <col min="11572" max="11572" width="0.875" style="22" customWidth="1"/>
    <col min="11573" max="11576" width="10.5" style="22" customWidth="1"/>
    <col min="11577" max="11577" width="8.5" style="22" customWidth="1"/>
    <col min="11578" max="11578" width="1.25" style="22" customWidth="1"/>
    <col min="11579" max="11579" width="8" style="22" customWidth="1"/>
    <col min="11580" max="11583" width="10.25" style="22" customWidth="1"/>
    <col min="11584" max="11584" width="1.125" style="22" customWidth="1"/>
    <col min="11585" max="11585" width="8" style="22" customWidth="1"/>
    <col min="11586" max="11586" width="1.125" style="22" customWidth="1"/>
    <col min="11587" max="11587" width="8" style="22" customWidth="1"/>
    <col min="11588" max="11588" width="1" style="22" customWidth="1"/>
    <col min="11589" max="11592" width="10.5" style="22" customWidth="1"/>
    <col min="11593" max="11593" width="8" style="22" customWidth="1"/>
    <col min="11594" max="11594" width="1" style="22" customWidth="1"/>
    <col min="11595" max="11595" width="8" style="22" customWidth="1"/>
    <col min="11596" max="11599" width="10.625" style="22" customWidth="1"/>
    <col min="11600" max="11600" width="1" style="22" customWidth="1"/>
    <col min="11601" max="11601" width="8" style="22" customWidth="1"/>
    <col min="11602" max="11602" width="1.125" style="22" customWidth="1"/>
    <col min="11603" max="11603" width="8" style="22" customWidth="1"/>
    <col min="11604" max="11604" width="1.125" style="22" customWidth="1"/>
    <col min="11605" max="11608" width="10.375" style="22" customWidth="1"/>
    <col min="11609" max="11609" width="8" style="22" customWidth="1"/>
    <col min="11610" max="11610" width="0.75" style="22" customWidth="1"/>
    <col min="11611" max="11611" width="8" style="22" customWidth="1"/>
    <col min="11612" max="11615" width="10.25" style="22" customWidth="1"/>
    <col min="11616" max="11616" width="0.75" style="22" customWidth="1"/>
    <col min="11617" max="11617" width="8" style="22" customWidth="1"/>
    <col min="11618" max="11618" width="1" style="22" customWidth="1"/>
    <col min="11619" max="11619" width="8" style="22" customWidth="1"/>
    <col min="11620" max="11620" width="0.875" style="22" customWidth="1"/>
    <col min="11621" max="11624" width="10.25" style="22" customWidth="1"/>
    <col min="11625" max="11625" width="8" style="22" customWidth="1"/>
    <col min="11626" max="11626" width="0.875" style="22" customWidth="1"/>
    <col min="11627" max="11627" width="8" style="22" customWidth="1"/>
    <col min="11628" max="11631" width="10.125" style="22" customWidth="1"/>
    <col min="11632" max="11632" width="1.125" style="22" customWidth="1"/>
    <col min="11633" max="11633" width="8" style="22" customWidth="1"/>
    <col min="11634" max="11634" width="1.125" style="22" customWidth="1"/>
    <col min="11635" max="11635" width="8" style="22" customWidth="1"/>
    <col min="11636" max="11636" width="1" style="22" customWidth="1"/>
    <col min="11637" max="11640" width="10.125" style="22" customWidth="1"/>
    <col min="11641" max="11641" width="8" style="22" customWidth="1"/>
    <col min="11642" max="11642" width="1.5" style="22" customWidth="1"/>
    <col min="11643" max="11643" width="8" style="22"/>
    <col min="11644" max="11647" width="10.375" style="22" customWidth="1"/>
    <col min="11648" max="11648" width="1.25" style="22" customWidth="1"/>
    <col min="11649" max="11649" width="8" style="22"/>
    <col min="11650" max="11650" width="0.875" style="22" customWidth="1"/>
    <col min="11651" max="11651" width="8" style="22"/>
    <col min="11652" max="11652" width="1" style="22" customWidth="1"/>
    <col min="11653" max="11656" width="10.5" style="22" customWidth="1"/>
    <col min="11657" max="11657" width="8" style="22"/>
    <col min="11658" max="11658" width="1" style="22" customWidth="1"/>
    <col min="11659" max="11659" width="8" style="22"/>
    <col min="11660" max="11663" width="10.5" style="22" customWidth="1"/>
    <col min="11664" max="11664" width="0.875" style="22" customWidth="1"/>
    <col min="11665" max="11665" width="8" style="22"/>
    <col min="11666" max="11666" width="1" style="22" customWidth="1"/>
    <col min="11667" max="11667" width="8" style="22"/>
    <col min="11668" max="11668" width="0.875" style="22" customWidth="1"/>
    <col min="11669" max="11672" width="10.375" style="22" customWidth="1"/>
    <col min="11673" max="11673" width="8" style="22"/>
    <col min="11674" max="11674" width="0.875" style="22" customWidth="1"/>
    <col min="11675" max="11675" width="8" style="22"/>
    <col min="11676" max="11679" width="10.625" style="22" customWidth="1"/>
    <col min="11680" max="11680" width="1.125" style="22" customWidth="1"/>
    <col min="11681" max="11681" width="8" style="22"/>
    <col min="11682" max="11682" width="0.875" style="22" customWidth="1"/>
    <col min="11683" max="11683" width="8" style="22"/>
    <col min="11684" max="11684" width="1" style="22" customWidth="1"/>
    <col min="11685" max="11688" width="10.5" style="22" customWidth="1"/>
    <col min="11689" max="11689" width="8" style="22"/>
    <col min="11690" max="11690" width="0.875" style="22" customWidth="1"/>
    <col min="11691" max="11691" width="8" style="22"/>
    <col min="11692" max="11695" width="10.625" style="22" customWidth="1"/>
    <col min="11696" max="11696" width="0.75" style="22" customWidth="1"/>
    <col min="11697" max="11697" width="8" style="22"/>
    <col min="11698" max="11698" width="0.875" style="22" customWidth="1"/>
    <col min="11699" max="11699" width="8" style="22"/>
    <col min="11700" max="11700" width="0.75" style="22" customWidth="1"/>
    <col min="11701" max="11704" width="10.75" style="22" customWidth="1"/>
    <col min="11705" max="11705" width="8" style="22" customWidth="1"/>
    <col min="11706" max="11706" width="0.875" style="22" customWidth="1"/>
    <col min="11707" max="11707" width="8" style="22"/>
    <col min="11708" max="11711" width="11.125" style="22" customWidth="1"/>
    <col min="11712" max="11712" width="0.875" style="22" customWidth="1"/>
    <col min="11713" max="11713" width="8" style="22"/>
    <col min="11714" max="11714" width="0.75" style="22" customWidth="1"/>
    <col min="11715" max="11715" width="8" style="22"/>
    <col min="11716" max="11716" width="0.625" style="22" customWidth="1"/>
    <col min="11717" max="11720" width="10" style="22" customWidth="1"/>
    <col min="11721" max="11721" width="8" style="22"/>
    <col min="11722" max="11722" width="0.625" style="22" customWidth="1"/>
    <col min="11723" max="11723" width="8" style="22"/>
    <col min="11724" max="11727" width="10.25" style="22" customWidth="1"/>
    <col min="11728" max="11728" width="1.125" style="22" customWidth="1"/>
    <col min="11729" max="11729" width="8" style="22"/>
    <col min="11730" max="11730" width="0.875" style="22" customWidth="1"/>
    <col min="11731" max="11731" width="8" style="22"/>
    <col min="11732" max="11732" width="0.625" style="22" customWidth="1"/>
    <col min="11733" max="11736" width="10.625" style="22" customWidth="1"/>
    <col min="11737" max="11737" width="8.5" style="22" bestFit="1" customWidth="1"/>
    <col min="11738" max="11750" width="8" style="22"/>
    <col min="11751" max="11751" width="15.625" style="22" customWidth="1"/>
    <col min="11752" max="11752" width="8" style="22"/>
    <col min="11753" max="11778" width="0" style="22" hidden="1" customWidth="1"/>
    <col min="11779" max="11779" width="9.625" style="22" customWidth="1"/>
    <col min="11780" max="11794" width="0" style="22" hidden="1" customWidth="1"/>
    <col min="11795" max="11795" width="8" style="22" customWidth="1"/>
    <col min="11796" max="11800" width="0" style="22" hidden="1" customWidth="1"/>
    <col min="11801" max="11801" width="9" style="22" customWidth="1"/>
    <col min="11802" max="11802" width="0.625" style="22" customWidth="1"/>
    <col min="11803" max="11803" width="8" style="22" customWidth="1"/>
    <col min="11804" max="11807" width="10.5" style="22" customWidth="1"/>
    <col min="11808" max="11808" width="1" style="22" customWidth="1"/>
    <col min="11809" max="11809" width="8" style="22" customWidth="1"/>
    <col min="11810" max="11810" width="1.5" style="22" customWidth="1"/>
    <col min="11811" max="11811" width="8" style="22" customWidth="1"/>
    <col min="11812" max="11812" width="0.875" style="22" customWidth="1"/>
    <col min="11813" max="11816" width="10.75" style="22" customWidth="1"/>
    <col min="11817" max="11817" width="8" style="22" customWidth="1"/>
    <col min="11818" max="11818" width="1.375" style="22" customWidth="1"/>
    <col min="11819" max="11819" width="8" style="22" customWidth="1"/>
    <col min="11820" max="11823" width="10.375" style="22" customWidth="1"/>
    <col min="11824" max="11824" width="0.75" style="22" customWidth="1"/>
    <col min="11825" max="11825" width="8" style="22" customWidth="1"/>
    <col min="11826" max="11826" width="0.875" style="22" customWidth="1"/>
    <col min="11827" max="11827" width="8" style="22" customWidth="1"/>
    <col min="11828" max="11828" width="0.875" style="22" customWidth="1"/>
    <col min="11829" max="11832" width="10.5" style="22" customWidth="1"/>
    <col min="11833" max="11833" width="8.5" style="22" customWidth="1"/>
    <col min="11834" max="11834" width="1.25" style="22" customWidth="1"/>
    <col min="11835" max="11835" width="8" style="22" customWidth="1"/>
    <col min="11836" max="11839" width="10.25" style="22" customWidth="1"/>
    <col min="11840" max="11840" width="1.125" style="22" customWidth="1"/>
    <col min="11841" max="11841" width="8" style="22" customWidth="1"/>
    <col min="11842" max="11842" width="1.125" style="22" customWidth="1"/>
    <col min="11843" max="11843" width="8" style="22" customWidth="1"/>
    <col min="11844" max="11844" width="1" style="22" customWidth="1"/>
    <col min="11845" max="11848" width="10.5" style="22" customWidth="1"/>
    <col min="11849" max="11849" width="8" style="22" customWidth="1"/>
    <col min="11850" max="11850" width="1" style="22" customWidth="1"/>
    <col min="11851" max="11851" width="8" style="22" customWidth="1"/>
    <col min="11852" max="11855" width="10.625" style="22" customWidth="1"/>
    <col min="11856" max="11856" width="1" style="22" customWidth="1"/>
    <col min="11857" max="11857" width="8" style="22" customWidth="1"/>
    <col min="11858" max="11858" width="1.125" style="22" customWidth="1"/>
    <col min="11859" max="11859" width="8" style="22" customWidth="1"/>
    <col min="11860" max="11860" width="1.125" style="22" customWidth="1"/>
    <col min="11861" max="11864" width="10.375" style="22" customWidth="1"/>
    <col min="11865" max="11865" width="8" style="22" customWidth="1"/>
    <col min="11866" max="11866" width="0.75" style="22" customWidth="1"/>
    <col min="11867" max="11867" width="8" style="22" customWidth="1"/>
    <col min="11868" max="11871" width="10.25" style="22" customWidth="1"/>
    <col min="11872" max="11872" width="0.75" style="22" customWidth="1"/>
    <col min="11873" max="11873" width="8" style="22" customWidth="1"/>
    <col min="11874" max="11874" width="1" style="22" customWidth="1"/>
    <col min="11875" max="11875" width="8" style="22" customWidth="1"/>
    <col min="11876" max="11876" width="0.875" style="22" customWidth="1"/>
    <col min="11877" max="11880" width="10.25" style="22" customWidth="1"/>
    <col min="11881" max="11881" width="8" style="22" customWidth="1"/>
    <col min="11882" max="11882" width="0.875" style="22" customWidth="1"/>
    <col min="11883" max="11883" width="8" style="22" customWidth="1"/>
    <col min="11884" max="11887" width="10.125" style="22" customWidth="1"/>
    <col min="11888" max="11888" width="1.125" style="22" customWidth="1"/>
    <col min="11889" max="11889" width="8" style="22" customWidth="1"/>
    <col min="11890" max="11890" width="1.125" style="22" customWidth="1"/>
    <col min="11891" max="11891" width="8" style="22" customWidth="1"/>
    <col min="11892" max="11892" width="1" style="22" customWidth="1"/>
    <col min="11893" max="11896" width="10.125" style="22" customWidth="1"/>
    <col min="11897" max="11897" width="8" style="22" customWidth="1"/>
    <col min="11898" max="11898" width="1.5" style="22" customWidth="1"/>
    <col min="11899" max="11899" width="8" style="22"/>
    <col min="11900" max="11903" width="10.375" style="22" customWidth="1"/>
    <col min="11904" max="11904" width="1.25" style="22" customWidth="1"/>
    <col min="11905" max="11905" width="8" style="22"/>
    <col min="11906" max="11906" width="0.875" style="22" customWidth="1"/>
    <col min="11907" max="11907" width="8" style="22"/>
    <col min="11908" max="11908" width="1" style="22" customWidth="1"/>
    <col min="11909" max="11912" width="10.5" style="22" customWidth="1"/>
    <col min="11913" max="11913" width="8" style="22"/>
    <col min="11914" max="11914" width="1" style="22" customWidth="1"/>
    <col min="11915" max="11915" width="8" style="22"/>
    <col min="11916" max="11919" width="10.5" style="22" customWidth="1"/>
    <col min="11920" max="11920" width="0.875" style="22" customWidth="1"/>
    <col min="11921" max="11921" width="8" style="22"/>
    <col min="11922" max="11922" width="1" style="22" customWidth="1"/>
    <col min="11923" max="11923" width="8" style="22"/>
    <col min="11924" max="11924" width="0.875" style="22" customWidth="1"/>
    <col min="11925" max="11928" width="10.375" style="22" customWidth="1"/>
    <col min="11929" max="11929" width="8" style="22"/>
    <col min="11930" max="11930" width="0.875" style="22" customWidth="1"/>
    <col min="11931" max="11931" width="8" style="22"/>
    <col min="11932" max="11935" width="10.625" style="22" customWidth="1"/>
    <col min="11936" max="11936" width="1.125" style="22" customWidth="1"/>
    <col min="11937" max="11937" width="8" style="22"/>
    <col min="11938" max="11938" width="0.875" style="22" customWidth="1"/>
    <col min="11939" max="11939" width="8" style="22"/>
    <col min="11940" max="11940" width="1" style="22" customWidth="1"/>
    <col min="11941" max="11944" width="10.5" style="22" customWidth="1"/>
    <col min="11945" max="11945" width="8" style="22"/>
    <col min="11946" max="11946" width="0.875" style="22" customWidth="1"/>
    <col min="11947" max="11947" width="8" style="22"/>
    <col min="11948" max="11951" width="10.625" style="22" customWidth="1"/>
    <col min="11952" max="11952" width="0.75" style="22" customWidth="1"/>
    <col min="11953" max="11953" width="8" style="22"/>
    <col min="11954" max="11954" width="0.875" style="22" customWidth="1"/>
    <col min="11955" max="11955" width="8" style="22"/>
    <col min="11956" max="11956" width="0.75" style="22" customWidth="1"/>
    <col min="11957" max="11960" width="10.75" style="22" customWidth="1"/>
    <col min="11961" max="11961" width="8" style="22" customWidth="1"/>
    <col min="11962" max="11962" width="0.875" style="22" customWidth="1"/>
    <col min="11963" max="11963" width="8" style="22"/>
    <col min="11964" max="11967" width="11.125" style="22" customWidth="1"/>
    <col min="11968" max="11968" width="0.875" style="22" customWidth="1"/>
    <col min="11969" max="11969" width="8" style="22"/>
    <col min="11970" max="11970" width="0.75" style="22" customWidth="1"/>
    <col min="11971" max="11971" width="8" style="22"/>
    <col min="11972" max="11972" width="0.625" style="22" customWidth="1"/>
    <col min="11973" max="11976" width="10" style="22" customWidth="1"/>
    <col min="11977" max="11977" width="8" style="22"/>
    <col min="11978" max="11978" width="0.625" style="22" customWidth="1"/>
    <col min="11979" max="11979" width="8" style="22"/>
    <col min="11980" max="11983" width="10.25" style="22" customWidth="1"/>
    <col min="11984" max="11984" width="1.125" style="22" customWidth="1"/>
    <col min="11985" max="11985" width="8" style="22"/>
    <col min="11986" max="11986" width="0.875" style="22" customWidth="1"/>
    <col min="11987" max="11987" width="8" style="22"/>
    <col min="11988" max="11988" width="0.625" style="22" customWidth="1"/>
    <col min="11989" max="11992" width="10.625" style="22" customWidth="1"/>
    <col min="11993" max="11993" width="8.5" style="22" bestFit="1" customWidth="1"/>
    <col min="11994" max="12006" width="8" style="22"/>
    <col min="12007" max="12007" width="15.625" style="22" customWidth="1"/>
    <col min="12008" max="12008" width="8" style="22"/>
    <col min="12009" max="12034" width="0" style="22" hidden="1" customWidth="1"/>
    <col min="12035" max="12035" width="9.625" style="22" customWidth="1"/>
    <col min="12036" max="12050" width="0" style="22" hidden="1" customWidth="1"/>
    <col min="12051" max="12051" width="8" style="22" customWidth="1"/>
    <col min="12052" max="12056" width="0" style="22" hidden="1" customWidth="1"/>
    <col min="12057" max="12057" width="9" style="22" customWidth="1"/>
    <col min="12058" max="12058" width="0.625" style="22" customWidth="1"/>
    <col min="12059" max="12059" width="8" style="22" customWidth="1"/>
    <col min="12060" max="12063" width="10.5" style="22" customWidth="1"/>
    <col min="12064" max="12064" width="1" style="22" customWidth="1"/>
    <col min="12065" max="12065" width="8" style="22" customWidth="1"/>
    <col min="12066" max="12066" width="1.5" style="22" customWidth="1"/>
    <col min="12067" max="12067" width="8" style="22" customWidth="1"/>
    <col min="12068" max="12068" width="0.875" style="22" customWidth="1"/>
    <col min="12069" max="12072" width="10.75" style="22" customWidth="1"/>
    <col min="12073" max="12073" width="8" style="22" customWidth="1"/>
    <col min="12074" max="12074" width="1.375" style="22" customWidth="1"/>
    <col min="12075" max="12075" width="8" style="22" customWidth="1"/>
    <col min="12076" max="12079" width="10.375" style="22" customWidth="1"/>
    <col min="12080" max="12080" width="0.75" style="22" customWidth="1"/>
    <col min="12081" max="12081" width="8" style="22" customWidth="1"/>
    <col min="12082" max="12082" width="0.875" style="22" customWidth="1"/>
    <col min="12083" max="12083" width="8" style="22" customWidth="1"/>
    <col min="12084" max="12084" width="0.875" style="22" customWidth="1"/>
    <col min="12085" max="12088" width="10.5" style="22" customWidth="1"/>
    <col min="12089" max="12089" width="8.5" style="22" customWidth="1"/>
    <col min="12090" max="12090" width="1.25" style="22" customWidth="1"/>
    <col min="12091" max="12091" width="8" style="22" customWidth="1"/>
    <col min="12092" max="12095" width="10.25" style="22" customWidth="1"/>
    <col min="12096" max="12096" width="1.125" style="22" customWidth="1"/>
    <col min="12097" max="12097" width="8" style="22" customWidth="1"/>
    <col min="12098" max="12098" width="1.125" style="22" customWidth="1"/>
    <col min="12099" max="12099" width="8" style="22" customWidth="1"/>
    <col min="12100" max="12100" width="1" style="22" customWidth="1"/>
    <col min="12101" max="12104" width="10.5" style="22" customWidth="1"/>
    <col min="12105" max="12105" width="8" style="22" customWidth="1"/>
    <col min="12106" max="12106" width="1" style="22" customWidth="1"/>
    <col min="12107" max="12107" width="8" style="22" customWidth="1"/>
    <col min="12108" max="12111" width="10.625" style="22" customWidth="1"/>
    <col min="12112" max="12112" width="1" style="22" customWidth="1"/>
    <col min="12113" max="12113" width="8" style="22" customWidth="1"/>
    <col min="12114" max="12114" width="1.125" style="22" customWidth="1"/>
    <col min="12115" max="12115" width="8" style="22" customWidth="1"/>
    <col min="12116" max="12116" width="1.125" style="22" customWidth="1"/>
    <col min="12117" max="12120" width="10.375" style="22" customWidth="1"/>
    <col min="12121" max="12121" width="8" style="22" customWidth="1"/>
    <col min="12122" max="12122" width="0.75" style="22" customWidth="1"/>
    <col min="12123" max="12123" width="8" style="22" customWidth="1"/>
    <col min="12124" max="12127" width="10.25" style="22" customWidth="1"/>
    <col min="12128" max="12128" width="0.75" style="22" customWidth="1"/>
    <col min="12129" max="12129" width="8" style="22" customWidth="1"/>
    <col min="12130" max="12130" width="1" style="22" customWidth="1"/>
    <col min="12131" max="12131" width="8" style="22" customWidth="1"/>
    <col min="12132" max="12132" width="0.875" style="22" customWidth="1"/>
    <col min="12133" max="12136" width="10.25" style="22" customWidth="1"/>
    <col min="12137" max="12137" width="8" style="22" customWidth="1"/>
    <col min="12138" max="12138" width="0.875" style="22" customWidth="1"/>
    <col min="12139" max="12139" width="8" style="22" customWidth="1"/>
    <col min="12140" max="12143" width="10.125" style="22" customWidth="1"/>
    <col min="12144" max="12144" width="1.125" style="22" customWidth="1"/>
    <col min="12145" max="12145" width="8" style="22" customWidth="1"/>
    <col min="12146" max="12146" width="1.125" style="22" customWidth="1"/>
    <col min="12147" max="12147" width="8" style="22" customWidth="1"/>
    <col min="12148" max="12148" width="1" style="22" customWidth="1"/>
    <col min="12149" max="12152" width="10.125" style="22" customWidth="1"/>
    <col min="12153" max="12153" width="8" style="22" customWidth="1"/>
    <col min="12154" max="12154" width="1.5" style="22" customWidth="1"/>
    <col min="12155" max="12155" width="8" style="22"/>
    <col min="12156" max="12159" width="10.375" style="22" customWidth="1"/>
    <col min="12160" max="12160" width="1.25" style="22" customWidth="1"/>
    <col min="12161" max="12161" width="8" style="22"/>
    <col min="12162" max="12162" width="0.875" style="22" customWidth="1"/>
    <col min="12163" max="12163" width="8" style="22"/>
    <col min="12164" max="12164" width="1" style="22" customWidth="1"/>
    <col min="12165" max="12168" width="10.5" style="22" customWidth="1"/>
    <col min="12169" max="12169" width="8" style="22"/>
    <col min="12170" max="12170" width="1" style="22" customWidth="1"/>
    <col min="12171" max="12171" width="8" style="22"/>
    <col min="12172" max="12175" width="10.5" style="22" customWidth="1"/>
    <col min="12176" max="12176" width="0.875" style="22" customWidth="1"/>
    <col min="12177" max="12177" width="8" style="22"/>
    <col min="12178" max="12178" width="1" style="22" customWidth="1"/>
    <col min="12179" max="12179" width="8" style="22"/>
    <col min="12180" max="12180" width="0.875" style="22" customWidth="1"/>
    <col min="12181" max="12184" width="10.375" style="22" customWidth="1"/>
    <col min="12185" max="12185" width="8" style="22"/>
    <col min="12186" max="12186" width="0.875" style="22" customWidth="1"/>
    <col min="12187" max="12187" width="8" style="22"/>
    <col min="12188" max="12191" width="10.625" style="22" customWidth="1"/>
    <col min="12192" max="12192" width="1.125" style="22" customWidth="1"/>
    <col min="12193" max="12193" width="8" style="22"/>
    <col min="12194" max="12194" width="0.875" style="22" customWidth="1"/>
    <col min="12195" max="12195" width="8" style="22"/>
    <col min="12196" max="12196" width="1" style="22" customWidth="1"/>
    <col min="12197" max="12200" width="10.5" style="22" customWidth="1"/>
    <col min="12201" max="12201" width="8" style="22"/>
    <col min="12202" max="12202" width="0.875" style="22" customWidth="1"/>
    <col min="12203" max="12203" width="8" style="22"/>
    <col min="12204" max="12207" width="10.625" style="22" customWidth="1"/>
    <col min="12208" max="12208" width="0.75" style="22" customWidth="1"/>
    <col min="12209" max="12209" width="8" style="22"/>
    <col min="12210" max="12210" width="0.875" style="22" customWidth="1"/>
    <col min="12211" max="12211" width="8" style="22"/>
    <col min="12212" max="12212" width="0.75" style="22" customWidth="1"/>
    <col min="12213" max="12216" width="10.75" style="22" customWidth="1"/>
    <col min="12217" max="12217" width="8" style="22" customWidth="1"/>
    <col min="12218" max="12218" width="0.875" style="22" customWidth="1"/>
    <col min="12219" max="12219" width="8" style="22"/>
    <col min="12220" max="12223" width="11.125" style="22" customWidth="1"/>
    <col min="12224" max="12224" width="0.875" style="22" customWidth="1"/>
    <col min="12225" max="12225" width="8" style="22"/>
    <col min="12226" max="12226" width="0.75" style="22" customWidth="1"/>
    <col min="12227" max="12227" width="8" style="22"/>
    <col min="12228" max="12228" width="0.625" style="22" customWidth="1"/>
    <col min="12229" max="12232" width="10" style="22" customWidth="1"/>
    <col min="12233" max="12233" width="8" style="22"/>
    <col min="12234" max="12234" width="0.625" style="22" customWidth="1"/>
    <col min="12235" max="12235" width="8" style="22"/>
    <col min="12236" max="12239" width="10.25" style="22" customWidth="1"/>
    <col min="12240" max="12240" width="1.125" style="22" customWidth="1"/>
    <col min="12241" max="12241" width="8" style="22"/>
    <col min="12242" max="12242" width="0.875" style="22" customWidth="1"/>
    <col min="12243" max="12243" width="8" style="22"/>
    <col min="12244" max="12244" width="0.625" style="22" customWidth="1"/>
    <col min="12245" max="12248" width="10.625" style="22" customWidth="1"/>
    <col min="12249" max="12249" width="8.5" style="22" bestFit="1" customWidth="1"/>
    <col min="12250" max="12262" width="8" style="22"/>
    <col min="12263" max="12263" width="15.625" style="22" customWidth="1"/>
    <col min="12264" max="12264" width="8" style="22"/>
    <col min="12265" max="12290" width="0" style="22" hidden="1" customWidth="1"/>
    <col min="12291" max="12291" width="9.625" style="22" customWidth="1"/>
    <col min="12292" max="12306" width="0" style="22" hidden="1" customWidth="1"/>
    <col min="12307" max="12307" width="8" style="22" customWidth="1"/>
    <col min="12308" max="12312" width="0" style="22" hidden="1" customWidth="1"/>
    <col min="12313" max="12313" width="9" style="22" customWidth="1"/>
    <col min="12314" max="12314" width="0.625" style="22" customWidth="1"/>
    <col min="12315" max="12315" width="8" style="22" customWidth="1"/>
    <col min="12316" max="12319" width="10.5" style="22" customWidth="1"/>
    <col min="12320" max="12320" width="1" style="22" customWidth="1"/>
    <col min="12321" max="12321" width="8" style="22" customWidth="1"/>
    <col min="12322" max="12322" width="1.5" style="22" customWidth="1"/>
    <col min="12323" max="12323" width="8" style="22" customWidth="1"/>
    <col min="12324" max="12324" width="0.875" style="22" customWidth="1"/>
    <col min="12325" max="12328" width="10.75" style="22" customWidth="1"/>
    <col min="12329" max="12329" width="8" style="22" customWidth="1"/>
    <col min="12330" max="12330" width="1.375" style="22" customWidth="1"/>
    <col min="12331" max="12331" width="8" style="22" customWidth="1"/>
    <col min="12332" max="12335" width="10.375" style="22" customWidth="1"/>
    <col min="12336" max="12336" width="0.75" style="22" customWidth="1"/>
    <col min="12337" max="12337" width="8" style="22" customWidth="1"/>
    <col min="12338" max="12338" width="0.875" style="22" customWidth="1"/>
    <col min="12339" max="12339" width="8" style="22" customWidth="1"/>
    <col min="12340" max="12340" width="0.875" style="22" customWidth="1"/>
    <col min="12341" max="12344" width="10.5" style="22" customWidth="1"/>
    <col min="12345" max="12345" width="8.5" style="22" customWidth="1"/>
    <col min="12346" max="12346" width="1.25" style="22" customWidth="1"/>
    <col min="12347" max="12347" width="8" style="22" customWidth="1"/>
    <col min="12348" max="12351" width="10.25" style="22" customWidth="1"/>
    <col min="12352" max="12352" width="1.125" style="22" customWidth="1"/>
    <col min="12353" max="12353" width="8" style="22" customWidth="1"/>
    <col min="12354" max="12354" width="1.125" style="22" customWidth="1"/>
    <col min="12355" max="12355" width="8" style="22" customWidth="1"/>
    <col min="12356" max="12356" width="1" style="22" customWidth="1"/>
    <col min="12357" max="12360" width="10.5" style="22" customWidth="1"/>
    <col min="12361" max="12361" width="8" style="22" customWidth="1"/>
    <col min="12362" max="12362" width="1" style="22" customWidth="1"/>
    <col min="12363" max="12363" width="8" style="22" customWidth="1"/>
    <col min="12364" max="12367" width="10.625" style="22" customWidth="1"/>
    <col min="12368" max="12368" width="1" style="22" customWidth="1"/>
    <col min="12369" max="12369" width="8" style="22" customWidth="1"/>
    <col min="12370" max="12370" width="1.125" style="22" customWidth="1"/>
    <col min="12371" max="12371" width="8" style="22" customWidth="1"/>
    <col min="12372" max="12372" width="1.125" style="22" customWidth="1"/>
    <col min="12373" max="12376" width="10.375" style="22" customWidth="1"/>
    <col min="12377" max="12377" width="8" style="22" customWidth="1"/>
    <col min="12378" max="12378" width="0.75" style="22" customWidth="1"/>
    <col min="12379" max="12379" width="8" style="22" customWidth="1"/>
    <col min="12380" max="12383" width="10.25" style="22" customWidth="1"/>
    <col min="12384" max="12384" width="0.75" style="22" customWidth="1"/>
    <col min="12385" max="12385" width="8" style="22" customWidth="1"/>
    <col min="12386" max="12386" width="1" style="22" customWidth="1"/>
    <col min="12387" max="12387" width="8" style="22" customWidth="1"/>
    <col min="12388" max="12388" width="0.875" style="22" customWidth="1"/>
    <col min="12389" max="12392" width="10.25" style="22" customWidth="1"/>
    <col min="12393" max="12393" width="8" style="22" customWidth="1"/>
    <col min="12394" max="12394" width="0.875" style="22" customWidth="1"/>
    <col min="12395" max="12395" width="8" style="22" customWidth="1"/>
    <col min="12396" max="12399" width="10.125" style="22" customWidth="1"/>
    <col min="12400" max="12400" width="1.125" style="22" customWidth="1"/>
    <col min="12401" max="12401" width="8" style="22" customWidth="1"/>
    <col min="12402" max="12402" width="1.125" style="22" customWidth="1"/>
    <col min="12403" max="12403" width="8" style="22" customWidth="1"/>
    <col min="12404" max="12404" width="1" style="22" customWidth="1"/>
    <col min="12405" max="12408" width="10.125" style="22" customWidth="1"/>
    <col min="12409" max="12409" width="8" style="22" customWidth="1"/>
    <col min="12410" max="12410" width="1.5" style="22" customWidth="1"/>
    <col min="12411" max="12411" width="8" style="22"/>
    <col min="12412" max="12415" width="10.375" style="22" customWidth="1"/>
    <col min="12416" max="12416" width="1.25" style="22" customWidth="1"/>
    <col min="12417" max="12417" width="8" style="22"/>
    <col min="12418" max="12418" width="0.875" style="22" customWidth="1"/>
    <col min="12419" max="12419" width="8" style="22"/>
    <col min="12420" max="12420" width="1" style="22" customWidth="1"/>
    <col min="12421" max="12424" width="10.5" style="22" customWidth="1"/>
    <col min="12425" max="12425" width="8" style="22"/>
    <col min="12426" max="12426" width="1" style="22" customWidth="1"/>
    <col min="12427" max="12427" width="8" style="22"/>
    <col min="12428" max="12431" width="10.5" style="22" customWidth="1"/>
    <col min="12432" max="12432" width="0.875" style="22" customWidth="1"/>
    <col min="12433" max="12433" width="8" style="22"/>
    <col min="12434" max="12434" width="1" style="22" customWidth="1"/>
    <col min="12435" max="12435" width="8" style="22"/>
    <col min="12436" max="12436" width="0.875" style="22" customWidth="1"/>
    <col min="12437" max="12440" width="10.375" style="22" customWidth="1"/>
    <col min="12441" max="12441" width="8" style="22"/>
    <col min="12442" max="12442" width="0.875" style="22" customWidth="1"/>
    <col min="12443" max="12443" width="8" style="22"/>
    <col min="12444" max="12447" width="10.625" style="22" customWidth="1"/>
    <col min="12448" max="12448" width="1.125" style="22" customWidth="1"/>
    <col min="12449" max="12449" width="8" style="22"/>
    <col min="12450" max="12450" width="0.875" style="22" customWidth="1"/>
    <col min="12451" max="12451" width="8" style="22"/>
    <col min="12452" max="12452" width="1" style="22" customWidth="1"/>
    <col min="12453" max="12456" width="10.5" style="22" customWidth="1"/>
    <col min="12457" max="12457" width="8" style="22"/>
    <col min="12458" max="12458" width="0.875" style="22" customWidth="1"/>
    <col min="12459" max="12459" width="8" style="22"/>
    <col min="12460" max="12463" width="10.625" style="22" customWidth="1"/>
    <col min="12464" max="12464" width="0.75" style="22" customWidth="1"/>
    <col min="12465" max="12465" width="8" style="22"/>
    <col min="12466" max="12466" width="0.875" style="22" customWidth="1"/>
    <col min="12467" max="12467" width="8" style="22"/>
    <col min="12468" max="12468" width="0.75" style="22" customWidth="1"/>
    <col min="12469" max="12472" width="10.75" style="22" customWidth="1"/>
    <col min="12473" max="12473" width="8" style="22" customWidth="1"/>
    <col min="12474" max="12474" width="0.875" style="22" customWidth="1"/>
    <col min="12475" max="12475" width="8" style="22"/>
    <col min="12476" max="12479" width="11.125" style="22" customWidth="1"/>
    <col min="12480" max="12480" width="0.875" style="22" customWidth="1"/>
    <col min="12481" max="12481" width="8" style="22"/>
    <col min="12482" max="12482" width="0.75" style="22" customWidth="1"/>
    <col min="12483" max="12483" width="8" style="22"/>
    <col min="12484" max="12484" width="0.625" style="22" customWidth="1"/>
    <col min="12485" max="12488" width="10" style="22" customWidth="1"/>
    <col min="12489" max="12489" width="8" style="22"/>
    <col min="12490" max="12490" width="0.625" style="22" customWidth="1"/>
    <col min="12491" max="12491" width="8" style="22"/>
    <col min="12492" max="12495" width="10.25" style="22" customWidth="1"/>
    <col min="12496" max="12496" width="1.125" style="22" customWidth="1"/>
    <col min="12497" max="12497" width="8" style="22"/>
    <col min="12498" max="12498" width="0.875" style="22" customWidth="1"/>
    <col min="12499" max="12499" width="8" style="22"/>
    <col min="12500" max="12500" width="0.625" style="22" customWidth="1"/>
    <col min="12501" max="12504" width="10.625" style="22" customWidth="1"/>
    <col min="12505" max="12505" width="8.5" style="22" bestFit="1" customWidth="1"/>
    <col min="12506" max="12518" width="8" style="22"/>
    <col min="12519" max="12519" width="15.625" style="22" customWidth="1"/>
    <col min="12520" max="12520" width="8" style="22"/>
    <col min="12521" max="12546" width="0" style="22" hidden="1" customWidth="1"/>
    <col min="12547" max="12547" width="9.625" style="22" customWidth="1"/>
    <col min="12548" max="12562" width="0" style="22" hidden="1" customWidth="1"/>
    <col min="12563" max="12563" width="8" style="22" customWidth="1"/>
    <col min="12564" max="12568" width="0" style="22" hidden="1" customWidth="1"/>
    <col min="12569" max="12569" width="9" style="22" customWidth="1"/>
    <col min="12570" max="12570" width="0.625" style="22" customWidth="1"/>
    <col min="12571" max="12571" width="8" style="22" customWidth="1"/>
    <col min="12572" max="12575" width="10.5" style="22" customWidth="1"/>
    <col min="12576" max="12576" width="1" style="22" customWidth="1"/>
    <col min="12577" max="12577" width="8" style="22" customWidth="1"/>
    <col min="12578" max="12578" width="1.5" style="22" customWidth="1"/>
    <col min="12579" max="12579" width="8" style="22" customWidth="1"/>
    <col min="12580" max="12580" width="0.875" style="22" customWidth="1"/>
    <col min="12581" max="12584" width="10.75" style="22" customWidth="1"/>
    <col min="12585" max="12585" width="8" style="22" customWidth="1"/>
    <col min="12586" max="12586" width="1.375" style="22" customWidth="1"/>
    <col min="12587" max="12587" width="8" style="22" customWidth="1"/>
    <col min="12588" max="12591" width="10.375" style="22" customWidth="1"/>
    <col min="12592" max="12592" width="0.75" style="22" customWidth="1"/>
    <col min="12593" max="12593" width="8" style="22" customWidth="1"/>
    <col min="12594" max="12594" width="0.875" style="22" customWidth="1"/>
    <col min="12595" max="12595" width="8" style="22" customWidth="1"/>
    <col min="12596" max="12596" width="0.875" style="22" customWidth="1"/>
    <col min="12597" max="12600" width="10.5" style="22" customWidth="1"/>
    <col min="12601" max="12601" width="8.5" style="22" customWidth="1"/>
    <col min="12602" max="12602" width="1.25" style="22" customWidth="1"/>
    <col min="12603" max="12603" width="8" style="22" customWidth="1"/>
    <col min="12604" max="12607" width="10.25" style="22" customWidth="1"/>
    <col min="12608" max="12608" width="1.125" style="22" customWidth="1"/>
    <col min="12609" max="12609" width="8" style="22" customWidth="1"/>
    <col min="12610" max="12610" width="1.125" style="22" customWidth="1"/>
    <col min="12611" max="12611" width="8" style="22" customWidth="1"/>
    <col min="12612" max="12612" width="1" style="22" customWidth="1"/>
    <col min="12613" max="12616" width="10.5" style="22" customWidth="1"/>
    <col min="12617" max="12617" width="8" style="22" customWidth="1"/>
    <col min="12618" max="12618" width="1" style="22" customWidth="1"/>
    <col min="12619" max="12619" width="8" style="22" customWidth="1"/>
    <col min="12620" max="12623" width="10.625" style="22" customWidth="1"/>
    <col min="12624" max="12624" width="1" style="22" customWidth="1"/>
    <col min="12625" max="12625" width="8" style="22" customWidth="1"/>
    <col min="12626" max="12626" width="1.125" style="22" customWidth="1"/>
    <col min="12627" max="12627" width="8" style="22" customWidth="1"/>
    <col min="12628" max="12628" width="1.125" style="22" customWidth="1"/>
    <col min="12629" max="12632" width="10.375" style="22" customWidth="1"/>
    <col min="12633" max="12633" width="8" style="22" customWidth="1"/>
    <col min="12634" max="12634" width="0.75" style="22" customWidth="1"/>
    <col min="12635" max="12635" width="8" style="22" customWidth="1"/>
    <col min="12636" max="12639" width="10.25" style="22" customWidth="1"/>
    <col min="12640" max="12640" width="0.75" style="22" customWidth="1"/>
    <col min="12641" max="12641" width="8" style="22" customWidth="1"/>
    <col min="12642" max="12642" width="1" style="22" customWidth="1"/>
    <col min="12643" max="12643" width="8" style="22" customWidth="1"/>
    <col min="12644" max="12644" width="0.875" style="22" customWidth="1"/>
    <col min="12645" max="12648" width="10.25" style="22" customWidth="1"/>
    <col min="12649" max="12649" width="8" style="22" customWidth="1"/>
    <col min="12650" max="12650" width="0.875" style="22" customWidth="1"/>
    <col min="12651" max="12651" width="8" style="22" customWidth="1"/>
    <col min="12652" max="12655" width="10.125" style="22" customWidth="1"/>
    <col min="12656" max="12656" width="1.125" style="22" customWidth="1"/>
    <col min="12657" max="12657" width="8" style="22" customWidth="1"/>
    <col min="12658" max="12658" width="1.125" style="22" customWidth="1"/>
    <col min="12659" max="12659" width="8" style="22" customWidth="1"/>
    <col min="12660" max="12660" width="1" style="22" customWidth="1"/>
    <col min="12661" max="12664" width="10.125" style="22" customWidth="1"/>
    <col min="12665" max="12665" width="8" style="22" customWidth="1"/>
    <col min="12666" max="12666" width="1.5" style="22" customWidth="1"/>
    <col min="12667" max="12667" width="8" style="22"/>
    <col min="12668" max="12671" width="10.375" style="22" customWidth="1"/>
    <col min="12672" max="12672" width="1.25" style="22" customWidth="1"/>
    <col min="12673" max="12673" width="8" style="22"/>
    <col min="12674" max="12674" width="0.875" style="22" customWidth="1"/>
    <col min="12675" max="12675" width="8" style="22"/>
    <col min="12676" max="12676" width="1" style="22" customWidth="1"/>
    <col min="12677" max="12680" width="10.5" style="22" customWidth="1"/>
    <col min="12681" max="12681" width="8" style="22"/>
    <col min="12682" max="12682" width="1" style="22" customWidth="1"/>
    <col min="12683" max="12683" width="8" style="22"/>
    <col min="12684" max="12687" width="10.5" style="22" customWidth="1"/>
    <col min="12688" max="12688" width="0.875" style="22" customWidth="1"/>
    <col min="12689" max="12689" width="8" style="22"/>
    <col min="12690" max="12690" width="1" style="22" customWidth="1"/>
    <col min="12691" max="12691" width="8" style="22"/>
    <col min="12692" max="12692" width="0.875" style="22" customWidth="1"/>
    <col min="12693" max="12696" width="10.375" style="22" customWidth="1"/>
    <col min="12697" max="12697" width="8" style="22"/>
    <col min="12698" max="12698" width="0.875" style="22" customWidth="1"/>
    <col min="12699" max="12699" width="8" style="22"/>
    <col min="12700" max="12703" width="10.625" style="22" customWidth="1"/>
    <col min="12704" max="12704" width="1.125" style="22" customWidth="1"/>
    <col min="12705" max="12705" width="8" style="22"/>
    <col min="12706" max="12706" width="0.875" style="22" customWidth="1"/>
    <col min="12707" max="12707" width="8" style="22"/>
    <col min="12708" max="12708" width="1" style="22" customWidth="1"/>
    <col min="12709" max="12712" width="10.5" style="22" customWidth="1"/>
    <col min="12713" max="12713" width="8" style="22"/>
    <col min="12714" max="12714" width="0.875" style="22" customWidth="1"/>
    <col min="12715" max="12715" width="8" style="22"/>
    <col min="12716" max="12719" width="10.625" style="22" customWidth="1"/>
    <col min="12720" max="12720" width="0.75" style="22" customWidth="1"/>
    <col min="12721" max="12721" width="8" style="22"/>
    <col min="12722" max="12722" width="0.875" style="22" customWidth="1"/>
    <col min="12723" max="12723" width="8" style="22"/>
    <col min="12724" max="12724" width="0.75" style="22" customWidth="1"/>
    <col min="12725" max="12728" width="10.75" style="22" customWidth="1"/>
    <col min="12729" max="12729" width="8" style="22" customWidth="1"/>
    <col min="12730" max="12730" width="0.875" style="22" customWidth="1"/>
    <col min="12731" max="12731" width="8" style="22"/>
    <col min="12732" max="12735" width="11.125" style="22" customWidth="1"/>
    <col min="12736" max="12736" width="0.875" style="22" customWidth="1"/>
    <col min="12737" max="12737" width="8" style="22"/>
    <col min="12738" max="12738" width="0.75" style="22" customWidth="1"/>
    <col min="12739" max="12739" width="8" style="22"/>
    <col min="12740" max="12740" width="0.625" style="22" customWidth="1"/>
    <col min="12741" max="12744" width="10" style="22" customWidth="1"/>
    <col min="12745" max="12745" width="8" style="22"/>
    <col min="12746" max="12746" width="0.625" style="22" customWidth="1"/>
    <col min="12747" max="12747" width="8" style="22"/>
    <col min="12748" max="12751" width="10.25" style="22" customWidth="1"/>
    <col min="12752" max="12752" width="1.125" style="22" customWidth="1"/>
    <col min="12753" max="12753" width="8" style="22"/>
    <col min="12754" max="12754" width="0.875" style="22" customWidth="1"/>
    <col min="12755" max="12755" width="8" style="22"/>
    <col min="12756" max="12756" width="0.625" style="22" customWidth="1"/>
    <col min="12757" max="12760" width="10.625" style="22" customWidth="1"/>
    <col min="12761" max="12761" width="8.5" style="22" bestFit="1" customWidth="1"/>
    <col min="12762" max="12774" width="8" style="22"/>
    <col min="12775" max="12775" width="15.625" style="22" customWidth="1"/>
    <col min="12776" max="12776" width="8" style="22"/>
    <col min="12777" max="12802" width="0" style="22" hidden="1" customWidth="1"/>
    <col min="12803" max="12803" width="9.625" style="22" customWidth="1"/>
    <col min="12804" max="12818" width="0" style="22" hidden="1" customWidth="1"/>
    <col min="12819" max="12819" width="8" style="22" customWidth="1"/>
    <col min="12820" max="12824" width="0" style="22" hidden="1" customWidth="1"/>
    <col min="12825" max="12825" width="9" style="22" customWidth="1"/>
    <col min="12826" max="12826" width="0.625" style="22" customWidth="1"/>
    <col min="12827" max="12827" width="8" style="22" customWidth="1"/>
    <col min="12828" max="12831" width="10.5" style="22" customWidth="1"/>
    <col min="12832" max="12832" width="1" style="22" customWidth="1"/>
    <col min="12833" max="12833" width="8" style="22" customWidth="1"/>
    <col min="12834" max="12834" width="1.5" style="22" customWidth="1"/>
    <col min="12835" max="12835" width="8" style="22" customWidth="1"/>
    <col min="12836" max="12836" width="0.875" style="22" customWidth="1"/>
    <col min="12837" max="12840" width="10.75" style="22" customWidth="1"/>
    <col min="12841" max="12841" width="8" style="22" customWidth="1"/>
    <col min="12842" max="12842" width="1.375" style="22" customWidth="1"/>
    <col min="12843" max="12843" width="8" style="22" customWidth="1"/>
    <col min="12844" max="12847" width="10.375" style="22" customWidth="1"/>
    <col min="12848" max="12848" width="0.75" style="22" customWidth="1"/>
    <col min="12849" max="12849" width="8" style="22" customWidth="1"/>
    <col min="12850" max="12850" width="0.875" style="22" customWidth="1"/>
    <col min="12851" max="12851" width="8" style="22" customWidth="1"/>
    <col min="12852" max="12852" width="0.875" style="22" customWidth="1"/>
    <col min="12853" max="12856" width="10.5" style="22" customWidth="1"/>
    <col min="12857" max="12857" width="8.5" style="22" customWidth="1"/>
    <col min="12858" max="12858" width="1.25" style="22" customWidth="1"/>
    <col min="12859" max="12859" width="8" style="22" customWidth="1"/>
    <col min="12860" max="12863" width="10.25" style="22" customWidth="1"/>
    <col min="12864" max="12864" width="1.125" style="22" customWidth="1"/>
    <col min="12865" max="12865" width="8" style="22" customWidth="1"/>
    <col min="12866" max="12866" width="1.125" style="22" customWidth="1"/>
    <col min="12867" max="12867" width="8" style="22" customWidth="1"/>
    <col min="12868" max="12868" width="1" style="22" customWidth="1"/>
    <col min="12869" max="12872" width="10.5" style="22" customWidth="1"/>
    <col min="12873" max="12873" width="8" style="22" customWidth="1"/>
    <col min="12874" max="12874" width="1" style="22" customWidth="1"/>
    <col min="12875" max="12875" width="8" style="22" customWidth="1"/>
    <col min="12876" max="12879" width="10.625" style="22" customWidth="1"/>
    <col min="12880" max="12880" width="1" style="22" customWidth="1"/>
    <col min="12881" max="12881" width="8" style="22" customWidth="1"/>
    <col min="12882" max="12882" width="1.125" style="22" customWidth="1"/>
    <col min="12883" max="12883" width="8" style="22" customWidth="1"/>
    <col min="12884" max="12884" width="1.125" style="22" customWidth="1"/>
    <col min="12885" max="12888" width="10.375" style="22" customWidth="1"/>
    <col min="12889" max="12889" width="8" style="22" customWidth="1"/>
    <col min="12890" max="12890" width="0.75" style="22" customWidth="1"/>
    <col min="12891" max="12891" width="8" style="22" customWidth="1"/>
    <col min="12892" max="12895" width="10.25" style="22" customWidth="1"/>
    <col min="12896" max="12896" width="0.75" style="22" customWidth="1"/>
    <col min="12897" max="12897" width="8" style="22" customWidth="1"/>
    <col min="12898" max="12898" width="1" style="22" customWidth="1"/>
    <col min="12899" max="12899" width="8" style="22" customWidth="1"/>
    <col min="12900" max="12900" width="0.875" style="22" customWidth="1"/>
    <col min="12901" max="12904" width="10.25" style="22" customWidth="1"/>
    <col min="12905" max="12905" width="8" style="22" customWidth="1"/>
    <col min="12906" max="12906" width="0.875" style="22" customWidth="1"/>
    <col min="12907" max="12907" width="8" style="22" customWidth="1"/>
    <col min="12908" max="12911" width="10.125" style="22" customWidth="1"/>
    <col min="12912" max="12912" width="1.125" style="22" customWidth="1"/>
    <col min="12913" max="12913" width="8" style="22" customWidth="1"/>
    <col min="12914" max="12914" width="1.125" style="22" customWidth="1"/>
    <col min="12915" max="12915" width="8" style="22" customWidth="1"/>
    <col min="12916" max="12916" width="1" style="22" customWidth="1"/>
    <col min="12917" max="12920" width="10.125" style="22" customWidth="1"/>
    <col min="12921" max="12921" width="8" style="22" customWidth="1"/>
    <col min="12922" max="12922" width="1.5" style="22" customWidth="1"/>
    <col min="12923" max="12923" width="8" style="22"/>
    <col min="12924" max="12927" width="10.375" style="22" customWidth="1"/>
    <col min="12928" max="12928" width="1.25" style="22" customWidth="1"/>
    <col min="12929" max="12929" width="8" style="22"/>
    <col min="12930" max="12930" width="0.875" style="22" customWidth="1"/>
    <col min="12931" max="12931" width="8" style="22"/>
    <col min="12932" max="12932" width="1" style="22" customWidth="1"/>
    <col min="12933" max="12936" width="10.5" style="22" customWidth="1"/>
    <col min="12937" max="12937" width="8" style="22"/>
    <col min="12938" max="12938" width="1" style="22" customWidth="1"/>
    <col min="12939" max="12939" width="8" style="22"/>
    <col min="12940" max="12943" width="10.5" style="22" customWidth="1"/>
    <col min="12944" max="12944" width="0.875" style="22" customWidth="1"/>
    <col min="12945" max="12945" width="8" style="22"/>
    <col min="12946" max="12946" width="1" style="22" customWidth="1"/>
    <col min="12947" max="12947" width="8" style="22"/>
    <col min="12948" max="12948" width="0.875" style="22" customWidth="1"/>
    <col min="12949" max="12952" width="10.375" style="22" customWidth="1"/>
    <col min="12953" max="12953" width="8" style="22"/>
    <col min="12954" max="12954" width="0.875" style="22" customWidth="1"/>
    <col min="12955" max="12955" width="8" style="22"/>
    <col min="12956" max="12959" width="10.625" style="22" customWidth="1"/>
    <col min="12960" max="12960" width="1.125" style="22" customWidth="1"/>
    <col min="12961" max="12961" width="8" style="22"/>
    <col min="12962" max="12962" width="0.875" style="22" customWidth="1"/>
    <col min="12963" max="12963" width="8" style="22"/>
    <col min="12964" max="12964" width="1" style="22" customWidth="1"/>
    <col min="12965" max="12968" width="10.5" style="22" customWidth="1"/>
    <col min="12969" max="12969" width="8" style="22"/>
    <col min="12970" max="12970" width="0.875" style="22" customWidth="1"/>
    <col min="12971" max="12971" width="8" style="22"/>
    <col min="12972" max="12975" width="10.625" style="22" customWidth="1"/>
    <col min="12976" max="12976" width="0.75" style="22" customWidth="1"/>
    <col min="12977" max="12977" width="8" style="22"/>
    <col min="12978" max="12978" width="0.875" style="22" customWidth="1"/>
    <col min="12979" max="12979" width="8" style="22"/>
    <col min="12980" max="12980" width="0.75" style="22" customWidth="1"/>
    <col min="12981" max="12984" width="10.75" style="22" customWidth="1"/>
    <col min="12985" max="12985" width="8" style="22" customWidth="1"/>
    <col min="12986" max="12986" width="0.875" style="22" customWidth="1"/>
    <col min="12987" max="12987" width="8" style="22"/>
    <col min="12988" max="12991" width="11.125" style="22" customWidth="1"/>
    <col min="12992" max="12992" width="0.875" style="22" customWidth="1"/>
    <col min="12993" max="12993" width="8" style="22"/>
    <col min="12994" max="12994" width="0.75" style="22" customWidth="1"/>
    <col min="12995" max="12995" width="8" style="22"/>
    <col min="12996" max="12996" width="0.625" style="22" customWidth="1"/>
    <col min="12997" max="13000" width="10" style="22" customWidth="1"/>
    <col min="13001" max="13001" width="8" style="22"/>
    <col min="13002" max="13002" width="0.625" style="22" customWidth="1"/>
    <col min="13003" max="13003" width="8" style="22"/>
    <col min="13004" max="13007" width="10.25" style="22" customWidth="1"/>
    <col min="13008" max="13008" width="1.125" style="22" customWidth="1"/>
    <col min="13009" max="13009" width="8" style="22"/>
    <col min="13010" max="13010" width="0.875" style="22" customWidth="1"/>
    <col min="13011" max="13011" width="8" style="22"/>
    <col min="13012" max="13012" width="0.625" style="22" customWidth="1"/>
    <col min="13013" max="13016" width="10.625" style="22" customWidth="1"/>
    <col min="13017" max="13017" width="8.5" style="22" bestFit="1" customWidth="1"/>
    <col min="13018" max="13030" width="8" style="22"/>
    <col min="13031" max="13031" width="15.625" style="22" customWidth="1"/>
    <col min="13032" max="13032" width="8" style="22"/>
    <col min="13033" max="13058" width="0" style="22" hidden="1" customWidth="1"/>
    <col min="13059" max="13059" width="9.625" style="22" customWidth="1"/>
    <col min="13060" max="13074" width="0" style="22" hidden="1" customWidth="1"/>
    <col min="13075" max="13075" width="8" style="22" customWidth="1"/>
    <col min="13076" max="13080" width="0" style="22" hidden="1" customWidth="1"/>
    <col min="13081" max="13081" width="9" style="22" customWidth="1"/>
    <col min="13082" max="13082" width="0.625" style="22" customWidth="1"/>
    <col min="13083" max="13083" width="8" style="22" customWidth="1"/>
    <col min="13084" max="13087" width="10.5" style="22" customWidth="1"/>
    <col min="13088" max="13088" width="1" style="22" customWidth="1"/>
    <col min="13089" max="13089" width="8" style="22" customWidth="1"/>
    <col min="13090" max="13090" width="1.5" style="22" customWidth="1"/>
    <col min="13091" max="13091" width="8" style="22" customWidth="1"/>
    <col min="13092" max="13092" width="0.875" style="22" customWidth="1"/>
    <col min="13093" max="13096" width="10.75" style="22" customWidth="1"/>
    <col min="13097" max="13097" width="8" style="22" customWidth="1"/>
    <col min="13098" max="13098" width="1.375" style="22" customWidth="1"/>
    <col min="13099" max="13099" width="8" style="22" customWidth="1"/>
    <col min="13100" max="13103" width="10.375" style="22" customWidth="1"/>
    <col min="13104" max="13104" width="0.75" style="22" customWidth="1"/>
    <col min="13105" max="13105" width="8" style="22" customWidth="1"/>
    <col min="13106" max="13106" width="0.875" style="22" customWidth="1"/>
    <col min="13107" max="13107" width="8" style="22" customWidth="1"/>
    <col min="13108" max="13108" width="0.875" style="22" customWidth="1"/>
    <col min="13109" max="13112" width="10.5" style="22" customWidth="1"/>
    <col min="13113" max="13113" width="8.5" style="22" customWidth="1"/>
    <col min="13114" max="13114" width="1.25" style="22" customWidth="1"/>
    <col min="13115" max="13115" width="8" style="22" customWidth="1"/>
    <col min="13116" max="13119" width="10.25" style="22" customWidth="1"/>
    <col min="13120" max="13120" width="1.125" style="22" customWidth="1"/>
    <col min="13121" max="13121" width="8" style="22" customWidth="1"/>
    <col min="13122" max="13122" width="1.125" style="22" customWidth="1"/>
    <col min="13123" max="13123" width="8" style="22" customWidth="1"/>
    <col min="13124" max="13124" width="1" style="22" customWidth="1"/>
    <col min="13125" max="13128" width="10.5" style="22" customWidth="1"/>
    <col min="13129" max="13129" width="8" style="22" customWidth="1"/>
    <col min="13130" max="13130" width="1" style="22" customWidth="1"/>
    <col min="13131" max="13131" width="8" style="22" customWidth="1"/>
    <col min="13132" max="13135" width="10.625" style="22" customWidth="1"/>
    <col min="13136" max="13136" width="1" style="22" customWidth="1"/>
    <col min="13137" max="13137" width="8" style="22" customWidth="1"/>
    <col min="13138" max="13138" width="1.125" style="22" customWidth="1"/>
    <col min="13139" max="13139" width="8" style="22" customWidth="1"/>
    <col min="13140" max="13140" width="1.125" style="22" customWidth="1"/>
    <col min="13141" max="13144" width="10.375" style="22" customWidth="1"/>
    <col min="13145" max="13145" width="8" style="22" customWidth="1"/>
    <col min="13146" max="13146" width="0.75" style="22" customWidth="1"/>
    <col min="13147" max="13147" width="8" style="22" customWidth="1"/>
    <col min="13148" max="13151" width="10.25" style="22" customWidth="1"/>
    <col min="13152" max="13152" width="0.75" style="22" customWidth="1"/>
    <col min="13153" max="13153" width="8" style="22" customWidth="1"/>
    <col min="13154" max="13154" width="1" style="22" customWidth="1"/>
    <col min="13155" max="13155" width="8" style="22" customWidth="1"/>
    <col min="13156" max="13156" width="0.875" style="22" customWidth="1"/>
    <col min="13157" max="13160" width="10.25" style="22" customWidth="1"/>
    <col min="13161" max="13161" width="8" style="22" customWidth="1"/>
    <col min="13162" max="13162" width="0.875" style="22" customWidth="1"/>
    <col min="13163" max="13163" width="8" style="22" customWidth="1"/>
    <col min="13164" max="13167" width="10.125" style="22" customWidth="1"/>
    <col min="13168" max="13168" width="1.125" style="22" customWidth="1"/>
    <col min="13169" max="13169" width="8" style="22" customWidth="1"/>
    <col min="13170" max="13170" width="1.125" style="22" customWidth="1"/>
    <col min="13171" max="13171" width="8" style="22" customWidth="1"/>
    <col min="13172" max="13172" width="1" style="22" customWidth="1"/>
    <col min="13173" max="13176" width="10.125" style="22" customWidth="1"/>
    <col min="13177" max="13177" width="8" style="22" customWidth="1"/>
    <col min="13178" max="13178" width="1.5" style="22" customWidth="1"/>
    <col min="13179" max="13179" width="8" style="22"/>
    <col min="13180" max="13183" width="10.375" style="22" customWidth="1"/>
    <col min="13184" max="13184" width="1.25" style="22" customWidth="1"/>
    <col min="13185" max="13185" width="8" style="22"/>
    <col min="13186" max="13186" width="0.875" style="22" customWidth="1"/>
    <col min="13187" max="13187" width="8" style="22"/>
    <col min="13188" max="13188" width="1" style="22" customWidth="1"/>
    <col min="13189" max="13192" width="10.5" style="22" customWidth="1"/>
    <col min="13193" max="13193" width="8" style="22"/>
    <col min="13194" max="13194" width="1" style="22" customWidth="1"/>
    <col min="13195" max="13195" width="8" style="22"/>
    <col min="13196" max="13199" width="10.5" style="22" customWidth="1"/>
    <col min="13200" max="13200" width="0.875" style="22" customWidth="1"/>
    <col min="13201" max="13201" width="8" style="22"/>
    <col min="13202" max="13202" width="1" style="22" customWidth="1"/>
    <col min="13203" max="13203" width="8" style="22"/>
    <col min="13204" max="13204" width="0.875" style="22" customWidth="1"/>
    <col min="13205" max="13208" width="10.375" style="22" customWidth="1"/>
    <col min="13209" max="13209" width="8" style="22"/>
    <col min="13210" max="13210" width="0.875" style="22" customWidth="1"/>
    <col min="13211" max="13211" width="8" style="22"/>
    <col min="13212" max="13215" width="10.625" style="22" customWidth="1"/>
    <col min="13216" max="13216" width="1.125" style="22" customWidth="1"/>
    <col min="13217" max="13217" width="8" style="22"/>
    <col min="13218" max="13218" width="0.875" style="22" customWidth="1"/>
    <col min="13219" max="13219" width="8" style="22"/>
    <col min="13220" max="13220" width="1" style="22" customWidth="1"/>
    <col min="13221" max="13224" width="10.5" style="22" customWidth="1"/>
    <col min="13225" max="13225" width="8" style="22"/>
    <col min="13226" max="13226" width="0.875" style="22" customWidth="1"/>
    <col min="13227" max="13227" width="8" style="22"/>
    <col min="13228" max="13231" width="10.625" style="22" customWidth="1"/>
    <col min="13232" max="13232" width="0.75" style="22" customWidth="1"/>
    <col min="13233" max="13233" width="8" style="22"/>
    <col min="13234" max="13234" width="0.875" style="22" customWidth="1"/>
    <col min="13235" max="13235" width="8" style="22"/>
    <col min="13236" max="13236" width="0.75" style="22" customWidth="1"/>
    <col min="13237" max="13240" width="10.75" style="22" customWidth="1"/>
    <col min="13241" max="13241" width="8" style="22" customWidth="1"/>
    <col min="13242" max="13242" width="0.875" style="22" customWidth="1"/>
    <col min="13243" max="13243" width="8" style="22"/>
    <col min="13244" max="13247" width="11.125" style="22" customWidth="1"/>
    <col min="13248" max="13248" width="0.875" style="22" customWidth="1"/>
    <col min="13249" max="13249" width="8" style="22"/>
    <col min="13250" max="13250" width="0.75" style="22" customWidth="1"/>
    <col min="13251" max="13251" width="8" style="22"/>
    <col min="13252" max="13252" width="0.625" style="22" customWidth="1"/>
    <col min="13253" max="13256" width="10" style="22" customWidth="1"/>
    <col min="13257" max="13257" width="8" style="22"/>
    <col min="13258" max="13258" width="0.625" style="22" customWidth="1"/>
    <col min="13259" max="13259" width="8" style="22"/>
    <col min="13260" max="13263" width="10.25" style="22" customWidth="1"/>
    <col min="13264" max="13264" width="1.125" style="22" customWidth="1"/>
    <col min="13265" max="13265" width="8" style="22"/>
    <col min="13266" max="13266" width="0.875" style="22" customWidth="1"/>
    <col min="13267" max="13267" width="8" style="22"/>
    <col min="13268" max="13268" width="0.625" style="22" customWidth="1"/>
    <col min="13269" max="13272" width="10.625" style="22" customWidth="1"/>
    <col min="13273" max="13273" width="8.5" style="22" bestFit="1" customWidth="1"/>
    <col min="13274" max="13286" width="8" style="22"/>
    <col min="13287" max="13287" width="15.625" style="22" customWidth="1"/>
    <col min="13288" max="13288" width="8" style="22"/>
    <col min="13289" max="13314" width="0" style="22" hidden="1" customWidth="1"/>
    <col min="13315" max="13315" width="9.625" style="22" customWidth="1"/>
    <col min="13316" max="13330" width="0" style="22" hidden="1" customWidth="1"/>
    <col min="13331" max="13331" width="8" style="22" customWidth="1"/>
    <col min="13332" max="13336" width="0" style="22" hidden="1" customWidth="1"/>
    <col min="13337" max="13337" width="9" style="22" customWidth="1"/>
    <col min="13338" max="13338" width="0.625" style="22" customWidth="1"/>
    <col min="13339" max="13339" width="8" style="22" customWidth="1"/>
    <col min="13340" max="13343" width="10.5" style="22" customWidth="1"/>
    <col min="13344" max="13344" width="1" style="22" customWidth="1"/>
    <col min="13345" max="13345" width="8" style="22" customWidth="1"/>
    <col min="13346" max="13346" width="1.5" style="22" customWidth="1"/>
    <col min="13347" max="13347" width="8" style="22" customWidth="1"/>
    <col min="13348" max="13348" width="0.875" style="22" customWidth="1"/>
    <col min="13349" max="13352" width="10.75" style="22" customWidth="1"/>
    <col min="13353" max="13353" width="8" style="22" customWidth="1"/>
    <col min="13354" max="13354" width="1.375" style="22" customWidth="1"/>
    <col min="13355" max="13355" width="8" style="22" customWidth="1"/>
    <col min="13356" max="13359" width="10.375" style="22" customWidth="1"/>
    <col min="13360" max="13360" width="0.75" style="22" customWidth="1"/>
    <col min="13361" max="13361" width="8" style="22" customWidth="1"/>
    <col min="13362" max="13362" width="0.875" style="22" customWidth="1"/>
    <col min="13363" max="13363" width="8" style="22" customWidth="1"/>
    <col min="13364" max="13364" width="0.875" style="22" customWidth="1"/>
    <col min="13365" max="13368" width="10.5" style="22" customWidth="1"/>
    <col min="13369" max="13369" width="8.5" style="22" customWidth="1"/>
    <col min="13370" max="13370" width="1.25" style="22" customWidth="1"/>
    <col min="13371" max="13371" width="8" style="22" customWidth="1"/>
    <col min="13372" max="13375" width="10.25" style="22" customWidth="1"/>
    <col min="13376" max="13376" width="1.125" style="22" customWidth="1"/>
    <col min="13377" max="13377" width="8" style="22" customWidth="1"/>
    <col min="13378" max="13378" width="1.125" style="22" customWidth="1"/>
    <col min="13379" max="13379" width="8" style="22" customWidth="1"/>
    <col min="13380" max="13380" width="1" style="22" customWidth="1"/>
    <col min="13381" max="13384" width="10.5" style="22" customWidth="1"/>
    <col min="13385" max="13385" width="8" style="22" customWidth="1"/>
    <col min="13386" max="13386" width="1" style="22" customWidth="1"/>
    <col min="13387" max="13387" width="8" style="22" customWidth="1"/>
    <col min="13388" max="13391" width="10.625" style="22" customWidth="1"/>
    <col min="13392" max="13392" width="1" style="22" customWidth="1"/>
    <col min="13393" max="13393" width="8" style="22" customWidth="1"/>
    <col min="13394" max="13394" width="1.125" style="22" customWidth="1"/>
    <col min="13395" max="13395" width="8" style="22" customWidth="1"/>
    <col min="13396" max="13396" width="1.125" style="22" customWidth="1"/>
    <col min="13397" max="13400" width="10.375" style="22" customWidth="1"/>
    <col min="13401" max="13401" width="8" style="22" customWidth="1"/>
    <col min="13402" max="13402" width="0.75" style="22" customWidth="1"/>
    <col min="13403" max="13403" width="8" style="22" customWidth="1"/>
    <col min="13404" max="13407" width="10.25" style="22" customWidth="1"/>
    <col min="13408" max="13408" width="0.75" style="22" customWidth="1"/>
    <col min="13409" max="13409" width="8" style="22" customWidth="1"/>
    <col min="13410" max="13410" width="1" style="22" customWidth="1"/>
    <col min="13411" max="13411" width="8" style="22" customWidth="1"/>
    <col min="13412" max="13412" width="0.875" style="22" customWidth="1"/>
    <col min="13413" max="13416" width="10.25" style="22" customWidth="1"/>
    <col min="13417" max="13417" width="8" style="22" customWidth="1"/>
    <col min="13418" max="13418" width="0.875" style="22" customWidth="1"/>
    <col min="13419" max="13419" width="8" style="22" customWidth="1"/>
    <col min="13420" max="13423" width="10.125" style="22" customWidth="1"/>
    <col min="13424" max="13424" width="1.125" style="22" customWidth="1"/>
    <col min="13425" max="13425" width="8" style="22" customWidth="1"/>
    <col min="13426" max="13426" width="1.125" style="22" customWidth="1"/>
    <col min="13427" max="13427" width="8" style="22" customWidth="1"/>
    <col min="13428" max="13428" width="1" style="22" customWidth="1"/>
    <col min="13429" max="13432" width="10.125" style="22" customWidth="1"/>
    <col min="13433" max="13433" width="8" style="22" customWidth="1"/>
    <col min="13434" max="13434" width="1.5" style="22" customWidth="1"/>
    <col min="13435" max="13435" width="8" style="22"/>
    <col min="13436" max="13439" width="10.375" style="22" customWidth="1"/>
    <col min="13440" max="13440" width="1.25" style="22" customWidth="1"/>
    <col min="13441" max="13441" width="8" style="22"/>
    <col min="13442" max="13442" width="0.875" style="22" customWidth="1"/>
    <col min="13443" max="13443" width="8" style="22"/>
    <col min="13444" max="13444" width="1" style="22" customWidth="1"/>
    <col min="13445" max="13448" width="10.5" style="22" customWidth="1"/>
    <col min="13449" max="13449" width="8" style="22"/>
    <col min="13450" max="13450" width="1" style="22" customWidth="1"/>
    <col min="13451" max="13451" width="8" style="22"/>
    <col min="13452" max="13455" width="10.5" style="22" customWidth="1"/>
    <col min="13456" max="13456" width="0.875" style="22" customWidth="1"/>
    <col min="13457" max="13457" width="8" style="22"/>
    <col min="13458" max="13458" width="1" style="22" customWidth="1"/>
    <col min="13459" max="13459" width="8" style="22"/>
    <col min="13460" max="13460" width="0.875" style="22" customWidth="1"/>
    <col min="13461" max="13464" width="10.375" style="22" customWidth="1"/>
    <col min="13465" max="13465" width="8" style="22"/>
    <col min="13466" max="13466" width="0.875" style="22" customWidth="1"/>
    <col min="13467" max="13467" width="8" style="22"/>
    <col min="13468" max="13471" width="10.625" style="22" customWidth="1"/>
    <col min="13472" max="13472" width="1.125" style="22" customWidth="1"/>
    <col min="13473" max="13473" width="8" style="22"/>
    <col min="13474" max="13474" width="0.875" style="22" customWidth="1"/>
    <col min="13475" max="13475" width="8" style="22"/>
    <col min="13476" max="13476" width="1" style="22" customWidth="1"/>
    <col min="13477" max="13480" width="10.5" style="22" customWidth="1"/>
    <col min="13481" max="13481" width="8" style="22"/>
    <col min="13482" max="13482" width="0.875" style="22" customWidth="1"/>
    <col min="13483" max="13483" width="8" style="22"/>
    <col min="13484" max="13487" width="10.625" style="22" customWidth="1"/>
    <col min="13488" max="13488" width="0.75" style="22" customWidth="1"/>
    <col min="13489" max="13489" width="8" style="22"/>
    <col min="13490" max="13490" width="0.875" style="22" customWidth="1"/>
    <col min="13491" max="13491" width="8" style="22"/>
    <col min="13492" max="13492" width="0.75" style="22" customWidth="1"/>
    <col min="13493" max="13496" width="10.75" style="22" customWidth="1"/>
    <col min="13497" max="13497" width="8" style="22" customWidth="1"/>
    <col min="13498" max="13498" width="0.875" style="22" customWidth="1"/>
    <col min="13499" max="13499" width="8" style="22"/>
    <col min="13500" max="13503" width="11.125" style="22" customWidth="1"/>
    <col min="13504" max="13504" width="0.875" style="22" customWidth="1"/>
    <col min="13505" max="13505" width="8" style="22"/>
    <col min="13506" max="13506" width="0.75" style="22" customWidth="1"/>
    <col min="13507" max="13507" width="8" style="22"/>
    <col min="13508" max="13508" width="0.625" style="22" customWidth="1"/>
    <col min="13509" max="13512" width="10" style="22" customWidth="1"/>
    <col min="13513" max="13513" width="8" style="22"/>
    <col min="13514" max="13514" width="0.625" style="22" customWidth="1"/>
    <col min="13515" max="13515" width="8" style="22"/>
    <col min="13516" max="13519" width="10.25" style="22" customWidth="1"/>
    <col min="13520" max="13520" width="1.125" style="22" customWidth="1"/>
    <col min="13521" max="13521" width="8" style="22"/>
    <col min="13522" max="13522" width="0.875" style="22" customWidth="1"/>
    <col min="13523" max="13523" width="8" style="22"/>
    <col min="13524" max="13524" width="0.625" style="22" customWidth="1"/>
    <col min="13525" max="13528" width="10.625" style="22" customWidth="1"/>
    <col min="13529" max="13529" width="8.5" style="22" bestFit="1" customWidth="1"/>
    <col min="13530" max="13542" width="8" style="22"/>
    <col min="13543" max="13543" width="15.625" style="22" customWidth="1"/>
    <col min="13544" max="13544" width="8" style="22"/>
    <col min="13545" max="13570" width="0" style="22" hidden="1" customWidth="1"/>
    <col min="13571" max="13571" width="9.625" style="22" customWidth="1"/>
    <col min="13572" max="13586" width="0" style="22" hidden="1" customWidth="1"/>
    <col min="13587" max="13587" width="8" style="22" customWidth="1"/>
    <col min="13588" max="13592" width="0" style="22" hidden="1" customWidth="1"/>
    <col min="13593" max="13593" width="9" style="22" customWidth="1"/>
    <col min="13594" max="13594" width="0.625" style="22" customWidth="1"/>
    <col min="13595" max="13595" width="8" style="22" customWidth="1"/>
    <col min="13596" max="13599" width="10.5" style="22" customWidth="1"/>
    <col min="13600" max="13600" width="1" style="22" customWidth="1"/>
    <col min="13601" max="13601" width="8" style="22" customWidth="1"/>
    <col min="13602" max="13602" width="1.5" style="22" customWidth="1"/>
    <col min="13603" max="13603" width="8" style="22" customWidth="1"/>
    <col min="13604" max="13604" width="0.875" style="22" customWidth="1"/>
    <col min="13605" max="13608" width="10.75" style="22" customWidth="1"/>
    <col min="13609" max="13609" width="8" style="22" customWidth="1"/>
    <col min="13610" max="13610" width="1.375" style="22" customWidth="1"/>
    <col min="13611" max="13611" width="8" style="22" customWidth="1"/>
    <col min="13612" max="13615" width="10.375" style="22" customWidth="1"/>
    <col min="13616" max="13616" width="0.75" style="22" customWidth="1"/>
    <col min="13617" max="13617" width="8" style="22" customWidth="1"/>
    <col min="13618" max="13618" width="0.875" style="22" customWidth="1"/>
    <col min="13619" max="13619" width="8" style="22" customWidth="1"/>
    <col min="13620" max="13620" width="0.875" style="22" customWidth="1"/>
    <col min="13621" max="13624" width="10.5" style="22" customWidth="1"/>
    <col min="13625" max="13625" width="8.5" style="22" customWidth="1"/>
    <col min="13626" max="13626" width="1.25" style="22" customWidth="1"/>
    <col min="13627" max="13627" width="8" style="22" customWidth="1"/>
    <col min="13628" max="13631" width="10.25" style="22" customWidth="1"/>
    <col min="13632" max="13632" width="1.125" style="22" customWidth="1"/>
    <col min="13633" max="13633" width="8" style="22" customWidth="1"/>
    <col min="13634" max="13634" width="1.125" style="22" customWidth="1"/>
    <col min="13635" max="13635" width="8" style="22" customWidth="1"/>
    <col min="13636" max="13636" width="1" style="22" customWidth="1"/>
    <col min="13637" max="13640" width="10.5" style="22" customWidth="1"/>
    <col min="13641" max="13641" width="8" style="22" customWidth="1"/>
    <col min="13642" max="13642" width="1" style="22" customWidth="1"/>
    <col min="13643" max="13643" width="8" style="22" customWidth="1"/>
    <col min="13644" max="13647" width="10.625" style="22" customWidth="1"/>
    <col min="13648" max="13648" width="1" style="22" customWidth="1"/>
    <col min="13649" max="13649" width="8" style="22" customWidth="1"/>
    <col min="13650" max="13650" width="1.125" style="22" customWidth="1"/>
    <col min="13651" max="13651" width="8" style="22" customWidth="1"/>
    <col min="13652" max="13652" width="1.125" style="22" customWidth="1"/>
    <col min="13653" max="13656" width="10.375" style="22" customWidth="1"/>
    <col min="13657" max="13657" width="8" style="22" customWidth="1"/>
    <col min="13658" max="13658" width="0.75" style="22" customWidth="1"/>
    <col min="13659" max="13659" width="8" style="22" customWidth="1"/>
    <col min="13660" max="13663" width="10.25" style="22" customWidth="1"/>
    <col min="13664" max="13664" width="0.75" style="22" customWidth="1"/>
    <col min="13665" max="13665" width="8" style="22" customWidth="1"/>
    <col min="13666" max="13666" width="1" style="22" customWidth="1"/>
    <col min="13667" max="13667" width="8" style="22" customWidth="1"/>
    <col min="13668" max="13668" width="0.875" style="22" customWidth="1"/>
    <col min="13669" max="13672" width="10.25" style="22" customWidth="1"/>
    <col min="13673" max="13673" width="8" style="22" customWidth="1"/>
    <col min="13674" max="13674" width="0.875" style="22" customWidth="1"/>
    <col min="13675" max="13675" width="8" style="22" customWidth="1"/>
    <col min="13676" max="13679" width="10.125" style="22" customWidth="1"/>
    <col min="13680" max="13680" width="1.125" style="22" customWidth="1"/>
    <col min="13681" max="13681" width="8" style="22" customWidth="1"/>
    <col min="13682" max="13682" width="1.125" style="22" customWidth="1"/>
    <col min="13683" max="13683" width="8" style="22" customWidth="1"/>
    <col min="13684" max="13684" width="1" style="22" customWidth="1"/>
    <col min="13685" max="13688" width="10.125" style="22" customWidth="1"/>
    <col min="13689" max="13689" width="8" style="22" customWidth="1"/>
    <col min="13690" max="13690" width="1.5" style="22" customWidth="1"/>
    <col min="13691" max="13691" width="8" style="22"/>
    <col min="13692" max="13695" width="10.375" style="22" customWidth="1"/>
    <col min="13696" max="13696" width="1.25" style="22" customWidth="1"/>
    <col min="13697" max="13697" width="8" style="22"/>
    <col min="13698" max="13698" width="0.875" style="22" customWidth="1"/>
    <col min="13699" max="13699" width="8" style="22"/>
    <col min="13700" max="13700" width="1" style="22" customWidth="1"/>
    <col min="13701" max="13704" width="10.5" style="22" customWidth="1"/>
    <col min="13705" max="13705" width="8" style="22"/>
    <col min="13706" max="13706" width="1" style="22" customWidth="1"/>
    <col min="13707" max="13707" width="8" style="22"/>
    <col min="13708" max="13711" width="10.5" style="22" customWidth="1"/>
    <col min="13712" max="13712" width="0.875" style="22" customWidth="1"/>
    <col min="13713" max="13713" width="8" style="22"/>
    <col min="13714" max="13714" width="1" style="22" customWidth="1"/>
    <col min="13715" max="13715" width="8" style="22"/>
    <col min="13716" max="13716" width="0.875" style="22" customWidth="1"/>
    <col min="13717" max="13720" width="10.375" style="22" customWidth="1"/>
    <col min="13721" max="13721" width="8" style="22"/>
    <col min="13722" max="13722" width="0.875" style="22" customWidth="1"/>
    <col min="13723" max="13723" width="8" style="22"/>
    <col min="13724" max="13727" width="10.625" style="22" customWidth="1"/>
    <col min="13728" max="13728" width="1.125" style="22" customWidth="1"/>
    <col min="13729" max="13729" width="8" style="22"/>
    <col min="13730" max="13730" width="0.875" style="22" customWidth="1"/>
    <col min="13731" max="13731" width="8" style="22"/>
    <col min="13732" max="13732" width="1" style="22" customWidth="1"/>
    <col min="13733" max="13736" width="10.5" style="22" customWidth="1"/>
    <col min="13737" max="13737" width="8" style="22"/>
    <col min="13738" max="13738" width="0.875" style="22" customWidth="1"/>
    <col min="13739" max="13739" width="8" style="22"/>
    <col min="13740" max="13743" width="10.625" style="22" customWidth="1"/>
    <col min="13744" max="13744" width="0.75" style="22" customWidth="1"/>
    <col min="13745" max="13745" width="8" style="22"/>
    <col min="13746" max="13746" width="0.875" style="22" customWidth="1"/>
    <col min="13747" max="13747" width="8" style="22"/>
    <col min="13748" max="13748" width="0.75" style="22" customWidth="1"/>
    <col min="13749" max="13752" width="10.75" style="22" customWidth="1"/>
    <col min="13753" max="13753" width="8" style="22" customWidth="1"/>
    <col min="13754" max="13754" width="0.875" style="22" customWidth="1"/>
    <col min="13755" max="13755" width="8" style="22"/>
    <col min="13756" max="13759" width="11.125" style="22" customWidth="1"/>
    <col min="13760" max="13760" width="0.875" style="22" customWidth="1"/>
    <col min="13761" max="13761" width="8" style="22"/>
    <col min="13762" max="13762" width="0.75" style="22" customWidth="1"/>
    <col min="13763" max="13763" width="8" style="22"/>
    <col min="13764" max="13764" width="0.625" style="22" customWidth="1"/>
    <col min="13765" max="13768" width="10" style="22" customWidth="1"/>
    <col min="13769" max="13769" width="8" style="22"/>
    <col min="13770" max="13770" width="0.625" style="22" customWidth="1"/>
    <col min="13771" max="13771" width="8" style="22"/>
    <col min="13772" max="13775" width="10.25" style="22" customWidth="1"/>
    <col min="13776" max="13776" width="1.125" style="22" customWidth="1"/>
    <col min="13777" max="13777" width="8" style="22"/>
    <col min="13778" max="13778" width="0.875" style="22" customWidth="1"/>
    <col min="13779" max="13779" width="8" style="22"/>
    <col min="13780" max="13780" width="0.625" style="22" customWidth="1"/>
    <col min="13781" max="13784" width="10.625" style="22" customWidth="1"/>
    <col min="13785" max="13785" width="8.5" style="22" bestFit="1" customWidth="1"/>
    <col min="13786" max="13798" width="8" style="22"/>
    <col min="13799" max="13799" width="15.625" style="22" customWidth="1"/>
    <col min="13800" max="13800" width="8" style="22"/>
    <col min="13801" max="13826" width="0" style="22" hidden="1" customWidth="1"/>
    <col min="13827" max="13827" width="9.625" style="22" customWidth="1"/>
    <col min="13828" max="13842" width="0" style="22" hidden="1" customWidth="1"/>
    <col min="13843" max="13843" width="8" style="22" customWidth="1"/>
    <col min="13844" max="13848" width="0" style="22" hidden="1" customWidth="1"/>
    <col min="13849" max="13849" width="9" style="22" customWidth="1"/>
    <col min="13850" max="13850" width="0.625" style="22" customWidth="1"/>
    <col min="13851" max="13851" width="8" style="22" customWidth="1"/>
    <col min="13852" max="13855" width="10.5" style="22" customWidth="1"/>
    <col min="13856" max="13856" width="1" style="22" customWidth="1"/>
    <col min="13857" max="13857" width="8" style="22" customWidth="1"/>
    <col min="13858" max="13858" width="1.5" style="22" customWidth="1"/>
    <col min="13859" max="13859" width="8" style="22" customWidth="1"/>
    <col min="13860" max="13860" width="0.875" style="22" customWidth="1"/>
    <col min="13861" max="13864" width="10.75" style="22" customWidth="1"/>
    <col min="13865" max="13865" width="8" style="22" customWidth="1"/>
    <col min="13866" max="13866" width="1.375" style="22" customWidth="1"/>
    <col min="13867" max="13867" width="8" style="22" customWidth="1"/>
    <col min="13868" max="13871" width="10.375" style="22" customWidth="1"/>
    <col min="13872" max="13872" width="0.75" style="22" customWidth="1"/>
    <col min="13873" max="13873" width="8" style="22" customWidth="1"/>
    <col min="13874" max="13874" width="0.875" style="22" customWidth="1"/>
    <col min="13875" max="13875" width="8" style="22" customWidth="1"/>
    <col min="13876" max="13876" width="0.875" style="22" customWidth="1"/>
    <col min="13877" max="13880" width="10.5" style="22" customWidth="1"/>
    <col min="13881" max="13881" width="8.5" style="22" customWidth="1"/>
    <col min="13882" max="13882" width="1.25" style="22" customWidth="1"/>
    <col min="13883" max="13883" width="8" style="22" customWidth="1"/>
    <col min="13884" max="13887" width="10.25" style="22" customWidth="1"/>
    <col min="13888" max="13888" width="1.125" style="22" customWidth="1"/>
    <col min="13889" max="13889" width="8" style="22" customWidth="1"/>
    <col min="13890" max="13890" width="1.125" style="22" customWidth="1"/>
    <col min="13891" max="13891" width="8" style="22" customWidth="1"/>
    <col min="13892" max="13892" width="1" style="22" customWidth="1"/>
    <col min="13893" max="13896" width="10.5" style="22" customWidth="1"/>
    <col min="13897" max="13897" width="8" style="22" customWidth="1"/>
    <col min="13898" max="13898" width="1" style="22" customWidth="1"/>
    <col min="13899" max="13899" width="8" style="22" customWidth="1"/>
    <col min="13900" max="13903" width="10.625" style="22" customWidth="1"/>
    <col min="13904" max="13904" width="1" style="22" customWidth="1"/>
    <col min="13905" max="13905" width="8" style="22" customWidth="1"/>
    <col min="13906" max="13906" width="1.125" style="22" customWidth="1"/>
    <col min="13907" max="13907" width="8" style="22" customWidth="1"/>
    <col min="13908" max="13908" width="1.125" style="22" customWidth="1"/>
    <col min="13909" max="13912" width="10.375" style="22" customWidth="1"/>
    <col min="13913" max="13913" width="8" style="22" customWidth="1"/>
    <col min="13914" max="13914" width="0.75" style="22" customWidth="1"/>
    <col min="13915" max="13915" width="8" style="22" customWidth="1"/>
    <col min="13916" max="13919" width="10.25" style="22" customWidth="1"/>
    <col min="13920" max="13920" width="0.75" style="22" customWidth="1"/>
    <col min="13921" max="13921" width="8" style="22" customWidth="1"/>
    <col min="13922" max="13922" width="1" style="22" customWidth="1"/>
    <col min="13923" max="13923" width="8" style="22" customWidth="1"/>
    <col min="13924" max="13924" width="0.875" style="22" customWidth="1"/>
    <col min="13925" max="13928" width="10.25" style="22" customWidth="1"/>
    <col min="13929" max="13929" width="8" style="22" customWidth="1"/>
    <col min="13930" max="13930" width="0.875" style="22" customWidth="1"/>
    <col min="13931" max="13931" width="8" style="22" customWidth="1"/>
    <col min="13932" max="13935" width="10.125" style="22" customWidth="1"/>
    <col min="13936" max="13936" width="1.125" style="22" customWidth="1"/>
    <col min="13937" max="13937" width="8" style="22" customWidth="1"/>
    <col min="13938" max="13938" width="1.125" style="22" customWidth="1"/>
    <col min="13939" max="13939" width="8" style="22" customWidth="1"/>
    <col min="13940" max="13940" width="1" style="22" customWidth="1"/>
    <col min="13941" max="13944" width="10.125" style="22" customWidth="1"/>
    <col min="13945" max="13945" width="8" style="22" customWidth="1"/>
    <col min="13946" max="13946" width="1.5" style="22" customWidth="1"/>
    <col min="13947" max="13947" width="8" style="22"/>
    <col min="13948" max="13951" width="10.375" style="22" customWidth="1"/>
    <col min="13952" max="13952" width="1.25" style="22" customWidth="1"/>
    <col min="13953" max="13953" width="8" style="22"/>
    <col min="13954" max="13954" width="0.875" style="22" customWidth="1"/>
    <col min="13955" max="13955" width="8" style="22"/>
    <col min="13956" max="13956" width="1" style="22" customWidth="1"/>
    <col min="13957" max="13960" width="10.5" style="22" customWidth="1"/>
    <col min="13961" max="13961" width="8" style="22"/>
    <col min="13962" max="13962" width="1" style="22" customWidth="1"/>
    <col min="13963" max="13963" width="8" style="22"/>
    <col min="13964" max="13967" width="10.5" style="22" customWidth="1"/>
    <col min="13968" max="13968" width="0.875" style="22" customWidth="1"/>
    <col min="13969" max="13969" width="8" style="22"/>
    <col min="13970" max="13970" width="1" style="22" customWidth="1"/>
    <col min="13971" max="13971" width="8" style="22"/>
    <col min="13972" max="13972" width="0.875" style="22" customWidth="1"/>
    <col min="13973" max="13976" width="10.375" style="22" customWidth="1"/>
    <col min="13977" max="13977" width="8" style="22"/>
    <col min="13978" max="13978" width="0.875" style="22" customWidth="1"/>
    <col min="13979" max="13979" width="8" style="22"/>
    <col min="13980" max="13983" width="10.625" style="22" customWidth="1"/>
    <col min="13984" max="13984" width="1.125" style="22" customWidth="1"/>
    <col min="13985" max="13985" width="8" style="22"/>
    <col min="13986" max="13986" width="0.875" style="22" customWidth="1"/>
    <col min="13987" max="13987" width="8" style="22"/>
    <col min="13988" max="13988" width="1" style="22" customWidth="1"/>
    <col min="13989" max="13992" width="10.5" style="22" customWidth="1"/>
    <col min="13993" max="13993" width="8" style="22"/>
    <col min="13994" max="13994" width="0.875" style="22" customWidth="1"/>
    <col min="13995" max="13995" width="8" style="22"/>
    <col min="13996" max="13999" width="10.625" style="22" customWidth="1"/>
    <col min="14000" max="14000" width="0.75" style="22" customWidth="1"/>
    <col min="14001" max="14001" width="8" style="22"/>
    <col min="14002" max="14002" width="0.875" style="22" customWidth="1"/>
    <col min="14003" max="14003" width="8" style="22"/>
    <col min="14004" max="14004" width="0.75" style="22" customWidth="1"/>
    <col min="14005" max="14008" width="10.75" style="22" customWidth="1"/>
    <col min="14009" max="14009" width="8" style="22" customWidth="1"/>
    <col min="14010" max="14010" width="0.875" style="22" customWidth="1"/>
    <col min="14011" max="14011" width="8" style="22"/>
    <col min="14012" max="14015" width="11.125" style="22" customWidth="1"/>
    <col min="14016" max="14016" width="0.875" style="22" customWidth="1"/>
    <col min="14017" max="14017" width="8" style="22"/>
    <col min="14018" max="14018" width="0.75" style="22" customWidth="1"/>
    <col min="14019" max="14019" width="8" style="22"/>
    <col min="14020" max="14020" width="0.625" style="22" customWidth="1"/>
    <col min="14021" max="14024" width="10" style="22" customWidth="1"/>
    <col min="14025" max="14025" width="8" style="22"/>
    <col min="14026" max="14026" width="0.625" style="22" customWidth="1"/>
    <col min="14027" max="14027" width="8" style="22"/>
    <col min="14028" max="14031" width="10.25" style="22" customWidth="1"/>
    <col min="14032" max="14032" width="1.125" style="22" customWidth="1"/>
    <col min="14033" max="14033" width="8" style="22"/>
    <col min="14034" max="14034" width="0.875" style="22" customWidth="1"/>
    <col min="14035" max="14035" width="8" style="22"/>
    <col min="14036" max="14036" width="0.625" style="22" customWidth="1"/>
    <col min="14037" max="14040" width="10.625" style="22" customWidth="1"/>
    <col min="14041" max="14041" width="8.5" style="22" bestFit="1" customWidth="1"/>
    <col min="14042" max="14054" width="8" style="22"/>
    <col min="14055" max="14055" width="15.625" style="22" customWidth="1"/>
    <col min="14056" max="14056" width="8" style="22"/>
    <col min="14057" max="14082" width="0" style="22" hidden="1" customWidth="1"/>
    <col min="14083" max="14083" width="9.625" style="22" customWidth="1"/>
    <col min="14084" max="14098" width="0" style="22" hidden="1" customWidth="1"/>
    <col min="14099" max="14099" width="8" style="22" customWidth="1"/>
    <col min="14100" max="14104" width="0" style="22" hidden="1" customWidth="1"/>
    <col min="14105" max="14105" width="9" style="22" customWidth="1"/>
    <col min="14106" max="14106" width="0.625" style="22" customWidth="1"/>
    <col min="14107" max="14107" width="8" style="22" customWidth="1"/>
    <col min="14108" max="14111" width="10.5" style="22" customWidth="1"/>
    <col min="14112" max="14112" width="1" style="22" customWidth="1"/>
    <col min="14113" max="14113" width="8" style="22" customWidth="1"/>
    <col min="14114" max="14114" width="1.5" style="22" customWidth="1"/>
    <col min="14115" max="14115" width="8" style="22" customWidth="1"/>
    <col min="14116" max="14116" width="0.875" style="22" customWidth="1"/>
    <col min="14117" max="14120" width="10.75" style="22" customWidth="1"/>
    <col min="14121" max="14121" width="8" style="22" customWidth="1"/>
    <col min="14122" max="14122" width="1.375" style="22" customWidth="1"/>
    <col min="14123" max="14123" width="8" style="22" customWidth="1"/>
    <col min="14124" max="14127" width="10.375" style="22" customWidth="1"/>
    <col min="14128" max="14128" width="0.75" style="22" customWidth="1"/>
    <col min="14129" max="14129" width="8" style="22" customWidth="1"/>
    <col min="14130" max="14130" width="0.875" style="22" customWidth="1"/>
    <col min="14131" max="14131" width="8" style="22" customWidth="1"/>
    <col min="14132" max="14132" width="0.875" style="22" customWidth="1"/>
    <col min="14133" max="14136" width="10.5" style="22" customWidth="1"/>
    <col min="14137" max="14137" width="8.5" style="22" customWidth="1"/>
    <col min="14138" max="14138" width="1.25" style="22" customWidth="1"/>
    <col min="14139" max="14139" width="8" style="22" customWidth="1"/>
    <col min="14140" max="14143" width="10.25" style="22" customWidth="1"/>
    <col min="14144" max="14144" width="1.125" style="22" customWidth="1"/>
    <col min="14145" max="14145" width="8" style="22" customWidth="1"/>
    <col min="14146" max="14146" width="1.125" style="22" customWidth="1"/>
    <col min="14147" max="14147" width="8" style="22" customWidth="1"/>
    <col min="14148" max="14148" width="1" style="22" customWidth="1"/>
    <col min="14149" max="14152" width="10.5" style="22" customWidth="1"/>
    <col min="14153" max="14153" width="8" style="22" customWidth="1"/>
    <col min="14154" max="14154" width="1" style="22" customWidth="1"/>
    <col min="14155" max="14155" width="8" style="22" customWidth="1"/>
    <col min="14156" max="14159" width="10.625" style="22" customWidth="1"/>
    <col min="14160" max="14160" width="1" style="22" customWidth="1"/>
    <col min="14161" max="14161" width="8" style="22" customWidth="1"/>
    <col min="14162" max="14162" width="1.125" style="22" customWidth="1"/>
    <col min="14163" max="14163" width="8" style="22" customWidth="1"/>
    <col min="14164" max="14164" width="1.125" style="22" customWidth="1"/>
    <col min="14165" max="14168" width="10.375" style="22" customWidth="1"/>
    <col min="14169" max="14169" width="8" style="22" customWidth="1"/>
    <col min="14170" max="14170" width="0.75" style="22" customWidth="1"/>
    <col min="14171" max="14171" width="8" style="22" customWidth="1"/>
    <col min="14172" max="14175" width="10.25" style="22" customWidth="1"/>
    <col min="14176" max="14176" width="0.75" style="22" customWidth="1"/>
    <col min="14177" max="14177" width="8" style="22" customWidth="1"/>
    <col min="14178" max="14178" width="1" style="22" customWidth="1"/>
    <col min="14179" max="14179" width="8" style="22" customWidth="1"/>
    <col min="14180" max="14180" width="0.875" style="22" customWidth="1"/>
    <col min="14181" max="14184" width="10.25" style="22" customWidth="1"/>
    <col min="14185" max="14185" width="8" style="22" customWidth="1"/>
    <col min="14186" max="14186" width="0.875" style="22" customWidth="1"/>
    <col min="14187" max="14187" width="8" style="22" customWidth="1"/>
    <col min="14188" max="14191" width="10.125" style="22" customWidth="1"/>
    <col min="14192" max="14192" width="1.125" style="22" customWidth="1"/>
    <col min="14193" max="14193" width="8" style="22" customWidth="1"/>
    <col min="14194" max="14194" width="1.125" style="22" customWidth="1"/>
    <col min="14195" max="14195" width="8" style="22" customWidth="1"/>
    <col min="14196" max="14196" width="1" style="22" customWidth="1"/>
    <col min="14197" max="14200" width="10.125" style="22" customWidth="1"/>
    <col min="14201" max="14201" width="8" style="22" customWidth="1"/>
    <col min="14202" max="14202" width="1.5" style="22" customWidth="1"/>
    <col min="14203" max="14203" width="8" style="22"/>
    <col min="14204" max="14207" width="10.375" style="22" customWidth="1"/>
    <col min="14208" max="14208" width="1.25" style="22" customWidth="1"/>
    <col min="14209" max="14209" width="8" style="22"/>
    <col min="14210" max="14210" width="0.875" style="22" customWidth="1"/>
    <col min="14211" max="14211" width="8" style="22"/>
    <col min="14212" max="14212" width="1" style="22" customWidth="1"/>
    <col min="14213" max="14216" width="10.5" style="22" customWidth="1"/>
    <col min="14217" max="14217" width="8" style="22"/>
    <col min="14218" max="14218" width="1" style="22" customWidth="1"/>
    <col min="14219" max="14219" width="8" style="22"/>
    <col min="14220" max="14223" width="10.5" style="22" customWidth="1"/>
    <col min="14224" max="14224" width="0.875" style="22" customWidth="1"/>
    <col min="14225" max="14225" width="8" style="22"/>
    <col min="14226" max="14226" width="1" style="22" customWidth="1"/>
    <col min="14227" max="14227" width="8" style="22"/>
    <col min="14228" max="14228" width="0.875" style="22" customWidth="1"/>
    <col min="14229" max="14232" width="10.375" style="22" customWidth="1"/>
    <col min="14233" max="14233" width="8" style="22"/>
    <col min="14234" max="14234" width="0.875" style="22" customWidth="1"/>
    <col min="14235" max="14235" width="8" style="22"/>
    <col min="14236" max="14239" width="10.625" style="22" customWidth="1"/>
    <col min="14240" max="14240" width="1.125" style="22" customWidth="1"/>
    <col min="14241" max="14241" width="8" style="22"/>
    <col min="14242" max="14242" width="0.875" style="22" customWidth="1"/>
    <col min="14243" max="14243" width="8" style="22"/>
    <col min="14244" max="14244" width="1" style="22" customWidth="1"/>
    <col min="14245" max="14248" width="10.5" style="22" customWidth="1"/>
    <col min="14249" max="14249" width="8" style="22"/>
    <col min="14250" max="14250" width="0.875" style="22" customWidth="1"/>
    <col min="14251" max="14251" width="8" style="22"/>
    <col min="14252" max="14255" width="10.625" style="22" customWidth="1"/>
    <col min="14256" max="14256" width="0.75" style="22" customWidth="1"/>
    <col min="14257" max="14257" width="8" style="22"/>
    <col min="14258" max="14258" width="0.875" style="22" customWidth="1"/>
    <col min="14259" max="14259" width="8" style="22"/>
    <col min="14260" max="14260" width="0.75" style="22" customWidth="1"/>
    <col min="14261" max="14264" width="10.75" style="22" customWidth="1"/>
    <col min="14265" max="14265" width="8" style="22" customWidth="1"/>
    <col min="14266" max="14266" width="0.875" style="22" customWidth="1"/>
    <col min="14267" max="14267" width="8" style="22"/>
    <col min="14268" max="14271" width="11.125" style="22" customWidth="1"/>
    <col min="14272" max="14272" width="0.875" style="22" customWidth="1"/>
    <col min="14273" max="14273" width="8" style="22"/>
    <col min="14274" max="14274" width="0.75" style="22" customWidth="1"/>
    <col min="14275" max="14275" width="8" style="22"/>
    <col min="14276" max="14276" width="0.625" style="22" customWidth="1"/>
    <col min="14277" max="14280" width="10" style="22" customWidth="1"/>
    <col min="14281" max="14281" width="8" style="22"/>
    <col min="14282" max="14282" width="0.625" style="22" customWidth="1"/>
    <col min="14283" max="14283" width="8" style="22"/>
    <col min="14284" max="14287" width="10.25" style="22" customWidth="1"/>
    <col min="14288" max="14288" width="1.125" style="22" customWidth="1"/>
    <col min="14289" max="14289" width="8" style="22"/>
    <col min="14290" max="14290" width="0.875" style="22" customWidth="1"/>
    <col min="14291" max="14291" width="8" style="22"/>
    <col min="14292" max="14292" width="0.625" style="22" customWidth="1"/>
    <col min="14293" max="14296" width="10.625" style="22" customWidth="1"/>
    <col min="14297" max="14297" width="8.5" style="22" bestFit="1" customWidth="1"/>
    <col min="14298" max="14310" width="8" style="22"/>
    <col min="14311" max="14311" width="15.625" style="22" customWidth="1"/>
    <col min="14312" max="14312" width="8" style="22"/>
    <col min="14313" max="14338" width="0" style="22" hidden="1" customWidth="1"/>
    <col min="14339" max="14339" width="9.625" style="22" customWidth="1"/>
    <col min="14340" max="14354" width="0" style="22" hidden="1" customWidth="1"/>
    <col min="14355" max="14355" width="8" style="22" customWidth="1"/>
    <col min="14356" max="14360" width="0" style="22" hidden="1" customWidth="1"/>
    <col min="14361" max="14361" width="9" style="22" customWidth="1"/>
    <col min="14362" max="14362" width="0.625" style="22" customWidth="1"/>
    <col min="14363" max="14363" width="8" style="22" customWidth="1"/>
    <col min="14364" max="14367" width="10.5" style="22" customWidth="1"/>
    <col min="14368" max="14368" width="1" style="22" customWidth="1"/>
    <col min="14369" max="14369" width="8" style="22" customWidth="1"/>
    <col min="14370" max="14370" width="1.5" style="22" customWidth="1"/>
    <col min="14371" max="14371" width="8" style="22" customWidth="1"/>
    <col min="14372" max="14372" width="0.875" style="22" customWidth="1"/>
    <col min="14373" max="14376" width="10.75" style="22" customWidth="1"/>
    <col min="14377" max="14377" width="8" style="22" customWidth="1"/>
    <col min="14378" max="14378" width="1.375" style="22" customWidth="1"/>
    <col min="14379" max="14379" width="8" style="22" customWidth="1"/>
    <col min="14380" max="14383" width="10.375" style="22" customWidth="1"/>
    <col min="14384" max="14384" width="0.75" style="22" customWidth="1"/>
    <col min="14385" max="14385" width="8" style="22" customWidth="1"/>
    <col min="14386" max="14386" width="0.875" style="22" customWidth="1"/>
    <col min="14387" max="14387" width="8" style="22" customWidth="1"/>
    <col min="14388" max="14388" width="0.875" style="22" customWidth="1"/>
    <col min="14389" max="14392" width="10.5" style="22" customWidth="1"/>
    <col min="14393" max="14393" width="8.5" style="22" customWidth="1"/>
    <col min="14394" max="14394" width="1.25" style="22" customWidth="1"/>
    <col min="14395" max="14395" width="8" style="22" customWidth="1"/>
    <col min="14396" max="14399" width="10.25" style="22" customWidth="1"/>
    <col min="14400" max="14400" width="1.125" style="22" customWidth="1"/>
    <col min="14401" max="14401" width="8" style="22" customWidth="1"/>
    <col min="14402" max="14402" width="1.125" style="22" customWidth="1"/>
    <col min="14403" max="14403" width="8" style="22" customWidth="1"/>
    <col min="14404" max="14404" width="1" style="22" customWidth="1"/>
    <col min="14405" max="14408" width="10.5" style="22" customWidth="1"/>
    <col min="14409" max="14409" width="8" style="22" customWidth="1"/>
    <col min="14410" max="14410" width="1" style="22" customWidth="1"/>
    <col min="14411" max="14411" width="8" style="22" customWidth="1"/>
    <col min="14412" max="14415" width="10.625" style="22" customWidth="1"/>
    <col min="14416" max="14416" width="1" style="22" customWidth="1"/>
    <col min="14417" max="14417" width="8" style="22" customWidth="1"/>
    <col min="14418" max="14418" width="1.125" style="22" customWidth="1"/>
    <col min="14419" max="14419" width="8" style="22" customWidth="1"/>
    <col min="14420" max="14420" width="1.125" style="22" customWidth="1"/>
    <col min="14421" max="14424" width="10.375" style="22" customWidth="1"/>
    <col min="14425" max="14425" width="8" style="22" customWidth="1"/>
    <col min="14426" max="14426" width="0.75" style="22" customWidth="1"/>
    <col min="14427" max="14427" width="8" style="22" customWidth="1"/>
    <col min="14428" max="14431" width="10.25" style="22" customWidth="1"/>
    <col min="14432" max="14432" width="0.75" style="22" customWidth="1"/>
    <col min="14433" max="14433" width="8" style="22" customWidth="1"/>
    <col min="14434" max="14434" width="1" style="22" customWidth="1"/>
    <col min="14435" max="14435" width="8" style="22" customWidth="1"/>
    <col min="14436" max="14436" width="0.875" style="22" customWidth="1"/>
    <col min="14437" max="14440" width="10.25" style="22" customWidth="1"/>
    <col min="14441" max="14441" width="8" style="22" customWidth="1"/>
    <col min="14442" max="14442" width="0.875" style="22" customWidth="1"/>
    <col min="14443" max="14443" width="8" style="22" customWidth="1"/>
    <col min="14444" max="14447" width="10.125" style="22" customWidth="1"/>
    <col min="14448" max="14448" width="1.125" style="22" customWidth="1"/>
    <col min="14449" max="14449" width="8" style="22" customWidth="1"/>
    <col min="14450" max="14450" width="1.125" style="22" customWidth="1"/>
    <col min="14451" max="14451" width="8" style="22" customWidth="1"/>
    <col min="14452" max="14452" width="1" style="22" customWidth="1"/>
    <col min="14453" max="14456" width="10.125" style="22" customWidth="1"/>
    <col min="14457" max="14457" width="8" style="22" customWidth="1"/>
    <col min="14458" max="14458" width="1.5" style="22" customWidth="1"/>
    <col min="14459" max="14459" width="8" style="22"/>
    <col min="14460" max="14463" width="10.375" style="22" customWidth="1"/>
    <col min="14464" max="14464" width="1.25" style="22" customWidth="1"/>
    <col min="14465" max="14465" width="8" style="22"/>
    <col min="14466" max="14466" width="0.875" style="22" customWidth="1"/>
    <col min="14467" max="14467" width="8" style="22"/>
    <col min="14468" max="14468" width="1" style="22" customWidth="1"/>
    <col min="14469" max="14472" width="10.5" style="22" customWidth="1"/>
    <col min="14473" max="14473" width="8" style="22"/>
    <col min="14474" max="14474" width="1" style="22" customWidth="1"/>
    <col min="14475" max="14475" width="8" style="22"/>
    <col min="14476" max="14479" width="10.5" style="22" customWidth="1"/>
    <col min="14480" max="14480" width="0.875" style="22" customWidth="1"/>
    <col min="14481" max="14481" width="8" style="22"/>
    <col min="14482" max="14482" width="1" style="22" customWidth="1"/>
    <col min="14483" max="14483" width="8" style="22"/>
    <col min="14484" max="14484" width="0.875" style="22" customWidth="1"/>
    <col min="14485" max="14488" width="10.375" style="22" customWidth="1"/>
    <col min="14489" max="14489" width="8" style="22"/>
    <col min="14490" max="14490" width="0.875" style="22" customWidth="1"/>
    <col min="14491" max="14491" width="8" style="22"/>
    <col min="14492" max="14495" width="10.625" style="22" customWidth="1"/>
    <col min="14496" max="14496" width="1.125" style="22" customWidth="1"/>
    <col min="14497" max="14497" width="8" style="22"/>
    <col min="14498" max="14498" width="0.875" style="22" customWidth="1"/>
    <col min="14499" max="14499" width="8" style="22"/>
    <col min="14500" max="14500" width="1" style="22" customWidth="1"/>
    <col min="14501" max="14504" width="10.5" style="22" customWidth="1"/>
    <col min="14505" max="14505" width="8" style="22"/>
    <col min="14506" max="14506" width="0.875" style="22" customWidth="1"/>
    <col min="14507" max="14507" width="8" style="22"/>
    <col min="14508" max="14511" width="10.625" style="22" customWidth="1"/>
    <col min="14512" max="14512" width="0.75" style="22" customWidth="1"/>
    <col min="14513" max="14513" width="8" style="22"/>
    <col min="14514" max="14514" width="0.875" style="22" customWidth="1"/>
    <col min="14515" max="14515" width="8" style="22"/>
    <col min="14516" max="14516" width="0.75" style="22" customWidth="1"/>
    <col min="14517" max="14520" width="10.75" style="22" customWidth="1"/>
    <col min="14521" max="14521" width="8" style="22" customWidth="1"/>
    <col min="14522" max="14522" width="0.875" style="22" customWidth="1"/>
    <col min="14523" max="14523" width="8" style="22"/>
    <col min="14524" max="14527" width="11.125" style="22" customWidth="1"/>
    <col min="14528" max="14528" width="0.875" style="22" customWidth="1"/>
    <col min="14529" max="14529" width="8" style="22"/>
    <col min="14530" max="14530" width="0.75" style="22" customWidth="1"/>
    <col min="14531" max="14531" width="8" style="22"/>
    <col min="14532" max="14532" width="0.625" style="22" customWidth="1"/>
    <col min="14533" max="14536" width="10" style="22" customWidth="1"/>
    <col min="14537" max="14537" width="8" style="22"/>
    <col min="14538" max="14538" width="0.625" style="22" customWidth="1"/>
    <col min="14539" max="14539" width="8" style="22"/>
    <col min="14540" max="14543" width="10.25" style="22" customWidth="1"/>
    <col min="14544" max="14544" width="1.125" style="22" customWidth="1"/>
    <col min="14545" max="14545" width="8" style="22"/>
    <col min="14546" max="14546" width="0.875" style="22" customWidth="1"/>
    <col min="14547" max="14547" width="8" style="22"/>
    <col min="14548" max="14548" width="0.625" style="22" customWidth="1"/>
    <col min="14549" max="14552" width="10.625" style="22" customWidth="1"/>
    <col min="14553" max="14553" width="8.5" style="22" bestFit="1" customWidth="1"/>
    <col min="14554" max="14566" width="8" style="22"/>
    <col min="14567" max="14567" width="15.625" style="22" customWidth="1"/>
    <col min="14568" max="14568" width="8" style="22"/>
    <col min="14569" max="14594" width="0" style="22" hidden="1" customWidth="1"/>
    <col min="14595" max="14595" width="9.625" style="22" customWidth="1"/>
    <col min="14596" max="14610" width="0" style="22" hidden="1" customWidth="1"/>
    <col min="14611" max="14611" width="8" style="22" customWidth="1"/>
    <col min="14612" max="14616" width="0" style="22" hidden="1" customWidth="1"/>
    <col min="14617" max="14617" width="9" style="22" customWidth="1"/>
    <col min="14618" max="14618" width="0.625" style="22" customWidth="1"/>
    <col min="14619" max="14619" width="8" style="22" customWidth="1"/>
    <col min="14620" max="14623" width="10.5" style="22" customWidth="1"/>
    <col min="14624" max="14624" width="1" style="22" customWidth="1"/>
    <col min="14625" max="14625" width="8" style="22" customWidth="1"/>
    <col min="14626" max="14626" width="1.5" style="22" customWidth="1"/>
    <col min="14627" max="14627" width="8" style="22" customWidth="1"/>
    <col min="14628" max="14628" width="0.875" style="22" customWidth="1"/>
    <col min="14629" max="14632" width="10.75" style="22" customWidth="1"/>
    <col min="14633" max="14633" width="8" style="22" customWidth="1"/>
    <col min="14634" max="14634" width="1.375" style="22" customWidth="1"/>
    <col min="14635" max="14635" width="8" style="22" customWidth="1"/>
    <col min="14636" max="14639" width="10.375" style="22" customWidth="1"/>
    <col min="14640" max="14640" width="0.75" style="22" customWidth="1"/>
    <col min="14641" max="14641" width="8" style="22" customWidth="1"/>
    <col min="14642" max="14642" width="0.875" style="22" customWidth="1"/>
    <col min="14643" max="14643" width="8" style="22" customWidth="1"/>
    <col min="14644" max="14644" width="0.875" style="22" customWidth="1"/>
    <col min="14645" max="14648" width="10.5" style="22" customWidth="1"/>
    <col min="14649" max="14649" width="8.5" style="22" customWidth="1"/>
    <col min="14650" max="14650" width="1.25" style="22" customWidth="1"/>
    <col min="14651" max="14651" width="8" style="22" customWidth="1"/>
    <col min="14652" max="14655" width="10.25" style="22" customWidth="1"/>
    <col min="14656" max="14656" width="1.125" style="22" customWidth="1"/>
    <col min="14657" max="14657" width="8" style="22" customWidth="1"/>
    <col min="14658" max="14658" width="1.125" style="22" customWidth="1"/>
    <col min="14659" max="14659" width="8" style="22" customWidth="1"/>
    <col min="14660" max="14660" width="1" style="22" customWidth="1"/>
    <col min="14661" max="14664" width="10.5" style="22" customWidth="1"/>
    <col min="14665" max="14665" width="8" style="22" customWidth="1"/>
    <col min="14666" max="14666" width="1" style="22" customWidth="1"/>
    <col min="14667" max="14667" width="8" style="22" customWidth="1"/>
    <col min="14668" max="14671" width="10.625" style="22" customWidth="1"/>
    <col min="14672" max="14672" width="1" style="22" customWidth="1"/>
    <col min="14673" max="14673" width="8" style="22" customWidth="1"/>
    <col min="14674" max="14674" width="1.125" style="22" customWidth="1"/>
    <col min="14675" max="14675" width="8" style="22" customWidth="1"/>
    <col min="14676" max="14676" width="1.125" style="22" customWidth="1"/>
    <col min="14677" max="14680" width="10.375" style="22" customWidth="1"/>
    <col min="14681" max="14681" width="8" style="22" customWidth="1"/>
    <col min="14682" max="14682" width="0.75" style="22" customWidth="1"/>
    <col min="14683" max="14683" width="8" style="22" customWidth="1"/>
    <col min="14684" max="14687" width="10.25" style="22" customWidth="1"/>
    <col min="14688" max="14688" width="0.75" style="22" customWidth="1"/>
    <col min="14689" max="14689" width="8" style="22" customWidth="1"/>
    <col min="14690" max="14690" width="1" style="22" customWidth="1"/>
    <col min="14691" max="14691" width="8" style="22" customWidth="1"/>
    <col min="14692" max="14692" width="0.875" style="22" customWidth="1"/>
    <col min="14693" max="14696" width="10.25" style="22" customWidth="1"/>
    <col min="14697" max="14697" width="8" style="22" customWidth="1"/>
    <col min="14698" max="14698" width="0.875" style="22" customWidth="1"/>
    <col min="14699" max="14699" width="8" style="22" customWidth="1"/>
    <col min="14700" max="14703" width="10.125" style="22" customWidth="1"/>
    <col min="14704" max="14704" width="1.125" style="22" customWidth="1"/>
    <col min="14705" max="14705" width="8" style="22" customWidth="1"/>
    <col min="14706" max="14706" width="1.125" style="22" customWidth="1"/>
    <col min="14707" max="14707" width="8" style="22" customWidth="1"/>
    <col min="14708" max="14708" width="1" style="22" customWidth="1"/>
    <col min="14709" max="14712" width="10.125" style="22" customWidth="1"/>
    <col min="14713" max="14713" width="8" style="22" customWidth="1"/>
    <col min="14714" max="14714" width="1.5" style="22" customWidth="1"/>
    <col min="14715" max="14715" width="8" style="22"/>
    <col min="14716" max="14719" width="10.375" style="22" customWidth="1"/>
    <col min="14720" max="14720" width="1.25" style="22" customWidth="1"/>
    <col min="14721" max="14721" width="8" style="22"/>
    <col min="14722" max="14722" width="0.875" style="22" customWidth="1"/>
    <col min="14723" max="14723" width="8" style="22"/>
    <col min="14724" max="14724" width="1" style="22" customWidth="1"/>
    <col min="14725" max="14728" width="10.5" style="22" customWidth="1"/>
    <col min="14729" max="14729" width="8" style="22"/>
    <col min="14730" max="14730" width="1" style="22" customWidth="1"/>
    <col min="14731" max="14731" width="8" style="22"/>
    <col min="14732" max="14735" width="10.5" style="22" customWidth="1"/>
    <col min="14736" max="14736" width="0.875" style="22" customWidth="1"/>
    <col min="14737" max="14737" width="8" style="22"/>
    <col min="14738" max="14738" width="1" style="22" customWidth="1"/>
    <col min="14739" max="14739" width="8" style="22"/>
    <col min="14740" max="14740" width="0.875" style="22" customWidth="1"/>
    <col min="14741" max="14744" width="10.375" style="22" customWidth="1"/>
    <col min="14745" max="14745" width="8" style="22"/>
    <col min="14746" max="14746" width="0.875" style="22" customWidth="1"/>
    <col min="14747" max="14747" width="8" style="22"/>
    <col min="14748" max="14751" width="10.625" style="22" customWidth="1"/>
    <col min="14752" max="14752" width="1.125" style="22" customWidth="1"/>
    <col min="14753" max="14753" width="8" style="22"/>
    <col min="14754" max="14754" width="0.875" style="22" customWidth="1"/>
    <col min="14755" max="14755" width="8" style="22"/>
    <col min="14756" max="14756" width="1" style="22" customWidth="1"/>
    <col min="14757" max="14760" width="10.5" style="22" customWidth="1"/>
    <col min="14761" max="14761" width="8" style="22"/>
    <col min="14762" max="14762" width="0.875" style="22" customWidth="1"/>
    <col min="14763" max="14763" width="8" style="22"/>
    <col min="14764" max="14767" width="10.625" style="22" customWidth="1"/>
    <col min="14768" max="14768" width="0.75" style="22" customWidth="1"/>
    <col min="14769" max="14769" width="8" style="22"/>
    <col min="14770" max="14770" width="0.875" style="22" customWidth="1"/>
    <col min="14771" max="14771" width="8" style="22"/>
    <col min="14772" max="14772" width="0.75" style="22" customWidth="1"/>
    <col min="14773" max="14776" width="10.75" style="22" customWidth="1"/>
    <col min="14777" max="14777" width="8" style="22" customWidth="1"/>
    <col min="14778" max="14778" width="0.875" style="22" customWidth="1"/>
    <col min="14779" max="14779" width="8" style="22"/>
    <col min="14780" max="14783" width="11.125" style="22" customWidth="1"/>
    <col min="14784" max="14784" width="0.875" style="22" customWidth="1"/>
    <col min="14785" max="14785" width="8" style="22"/>
    <col min="14786" max="14786" width="0.75" style="22" customWidth="1"/>
    <col min="14787" max="14787" width="8" style="22"/>
    <col min="14788" max="14788" width="0.625" style="22" customWidth="1"/>
    <col min="14789" max="14792" width="10" style="22" customWidth="1"/>
    <col min="14793" max="14793" width="8" style="22"/>
    <col min="14794" max="14794" width="0.625" style="22" customWidth="1"/>
    <col min="14795" max="14795" width="8" style="22"/>
    <col min="14796" max="14799" width="10.25" style="22" customWidth="1"/>
    <col min="14800" max="14800" width="1.125" style="22" customWidth="1"/>
    <col min="14801" max="14801" width="8" style="22"/>
    <col min="14802" max="14802" width="0.875" style="22" customWidth="1"/>
    <col min="14803" max="14803" width="8" style="22"/>
    <col min="14804" max="14804" width="0.625" style="22" customWidth="1"/>
    <col min="14805" max="14808" width="10.625" style="22" customWidth="1"/>
    <col min="14809" max="14809" width="8.5" style="22" bestFit="1" customWidth="1"/>
    <col min="14810" max="14822" width="8" style="22"/>
    <col min="14823" max="14823" width="15.625" style="22" customWidth="1"/>
    <col min="14824" max="14824" width="8" style="22"/>
    <col min="14825" max="14850" width="0" style="22" hidden="1" customWidth="1"/>
    <col min="14851" max="14851" width="9.625" style="22" customWidth="1"/>
    <col min="14852" max="14866" width="0" style="22" hidden="1" customWidth="1"/>
    <col min="14867" max="14867" width="8" style="22" customWidth="1"/>
    <col min="14868" max="14872" width="0" style="22" hidden="1" customWidth="1"/>
    <col min="14873" max="14873" width="9" style="22" customWidth="1"/>
    <col min="14874" max="14874" width="0.625" style="22" customWidth="1"/>
    <col min="14875" max="14875" width="8" style="22" customWidth="1"/>
    <col min="14876" max="14879" width="10.5" style="22" customWidth="1"/>
    <col min="14880" max="14880" width="1" style="22" customWidth="1"/>
    <col min="14881" max="14881" width="8" style="22" customWidth="1"/>
    <col min="14882" max="14882" width="1.5" style="22" customWidth="1"/>
    <col min="14883" max="14883" width="8" style="22" customWidth="1"/>
    <col min="14884" max="14884" width="0.875" style="22" customWidth="1"/>
    <col min="14885" max="14888" width="10.75" style="22" customWidth="1"/>
    <col min="14889" max="14889" width="8" style="22" customWidth="1"/>
    <col min="14890" max="14890" width="1.375" style="22" customWidth="1"/>
    <col min="14891" max="14891" width="8" style="22" customWidth="1"/>
    <col min="14892" max="14895" width="10.375" style="22" customWidth="1"/>
    <col min="14896" max="14896" width="0.75" style="22" customWidth="1"/>
    <col min="14897" max="14897" width="8" style="22" customWidth="1"/>
    <col min="14898" max="14898" width="0.875" style="22" customWidth="1"/>
    <col min="14899" max="14899" width="8" style="22" customWidth="1"/>
    <col min="14900" max="14900" width="0.875" style="22" customWidth="1"/>
    <col min="14901" max="14904" width="10.5" style="22" customWidth="1"/>
    <col min="14905" max="14905" width="8.5" style="22" customWidth="1"/>
    <col min="14906" max="14906" width="1.25" style="22" customWidth="1"/>
    <col min="14907" max="14907" width="8" style="22" customWidth="1"/>
    <col min="14908" max="14911" width="10.25" style="22" customWidth="1"/>
    <col min="14912" max="14912" width="1.125" style="22" customWidth="1"/>
    <col min="14913" max="14913" width="8" style="22" customWidth="1"/>
    <col min="14914" max="14914" width="1.125" style="22" customWidth="1"/>
    <col min="14915" max="14915" width="8" style="22" customWidth="1"/>
    <col min="14916" max="14916" width="1" style="22" customWidth="1"/>
    <col min="14917" max="14920" width="10.5" style="22" customWidth="1"/>
    <col min="14921" max="14921" width="8" style="22" customWidth="1"/>
    <col min="14922" max="14922" width="1" style="22" customWidth="1"/>
    <col min="14923" max="14923" width="8" style="22" customWidth="1"/>
    <col min="14924" max="14927" width="10.625" style="22" customWidth="1"/>
    <col min="14928" max="14928" width="1" style="22" customWidth="1"/>
    <col min="14929" max="14929" width="8" style="22" customWidth="1"/>
    <col min="14930" max="14930" width="1.125" style="22" customWidth="1"/>
    <col min="14931" max="14931" width="8" style="22" customWidth="1"/>
    <col min="14932" max="14932" width="1.125" style="22" customWidth="1"/>
    <col min="14933" max="14936" width="10.375" style="22" customWidth="1"/>
    <col min="14937" max="14937" width="8" style="22" customWidth="1"/>
    <col min="14938" max="14938" width="0.75" style="22" customWidth="1"/>
    <col min="14939" max="14939" width="8" style="22" customWidth="1"/>
    <col min="14940" max="14943" width="10.25" style="22" customWidth="1"/>
    <col min="14944" max="14944" width="0.75" style="22" customWidth="1"/>
    <col min="14945" max="14945" width="8" style="22" customWidth="1"/>
    <col min="14946" max="14946" width="1" style="22" customWidth="1"/>
    <col min="14947" max="14947" width="8" style="22" customWidth="1"/>
    <col min="14948" max="14948" width="0.875" style="22" customWidth="1"/>
    <col min="14949" max="14952" width="10.25" style="22" customWidth="1"/>
    <col min="14953" max="14953" width="8" style="22" customWidth="1"/>
    <col min="14954" max="14954" width="0.875" style="22" customWidth="1"/>
    <col min="14955" max="14955" width="8" style="22" customWidth="1"/>
    <col min="14956" max="14959" width="10.125" style="22" customWidth="1"/>
    <col min="14960" max="14960" width="1.125" style="22" customWidth="1"/>
    <col min="14961" max="14961" width="8" style="22" customWidth="1"/>
    <col min="14962" max="14962" width="1.125" style="22" customWidth="1"/>
    <col min="14963" max="14963" width="8" style="22" customWidth="1"/>
    <col min="14964" max="14964" width="1" style="22" customWidth="1"/>
    <col min="14965" max="14968" width="10.125" style="22" customWidth="1"/>
    <col min="14969" max="14969" width="8" style="22" customWidth="1"/>
    <col min="14970" max="14970" width="1.5" style="22" customWidth="1"/>
    <col min="14971" max="14971" width="8" style="22"/>
    <col min="14972" max="14975" width="10.375" style="22" customWidth="1"/>
    <col min="14976" max="14976" width="1.25" style="22" customWidth="1"/>
    <col min="14977" max="14977" width="8" style="22"/>
    <col min="14978" max="14978" width="0.875" style="22" customWidth="1"/>
    <col min="14979" max="14979" width="8" style="22"/>
    <col min="14980" max="14980" width="1" style="22" customWidth="1"/>
    <col min="14981" max="14984" width="10.5" style="22" customWidth="1"/>
    <col min="14985" max="14985" width="8" style="22"/>
    <col min="14986" max="14986" width="1" style="22" customWidth="1"/>
    <col min="14987" max="14987" width="8" style="22"/>
    <col min="14988" max="14991" width="10.5" style="22" customWidth="1"/>
    <col min="14992" max="14992" width="0.875" style="22" customWidth="1"/>
    <col min="14993" max="14993" width="8" style="22"/>
    <col min="14994" max="14994" width="1" style="22" customWidth="1"/>
    <col min="14995" max="14995" width="8" style="22"/>
    <col min="14996" max="14996" width="0.875" style="22" customWidth="1"/>
    <col min="14997" max="15000" width="10.375" style="22" customWidth="1"/>
    <col min="15001" max="15001" width="8" style="22"/>
    <col min="15002" max="15002" width="0.875" style="22" customWidth="1"/>
    <col min="15003" max="15003" width="8" style="22"/>
    <col min="15004" max="15007" width="10.625" style="22" customWidth="1"/>
    <col min="15008" max="15008" width="1.125" style="22" customWidth="1"/>
    <col min="15009" max="15009" width="8" style="22"/>
    <col min="15010" max="15010" width="0.875" style="22" customWidth="1"/>
    <col min="15011" max="15011" width="8" style="22"/>
    <col min="15012" max="15012" width="1" style="22" customWidth="1"/>
    <col min="15013" max="15016" width="10.5" style="22" customWidth="1"/>
    <col min="15017" max="15017" width="8" style="22"/>
    <col min="15018" max="15018" width="0.875" style="22" customWidth="1"/>
    <col min="15019" max="15019" width="8" style="22"/>
    <col min="15020" max="15023" width="10.625" style="22" customWidth="1"/>
    <col min="15024" max="15024" width="0.75" style="22" customWidth="1"/>
    <col min="15025" max="15025" width="8" style="22"/>
    <col min="15026" max="15026" width="0.875" style="22" customWidth="1"/>
    <col min="15027" max="15027" width="8" style="22"/>
    <col min="15028" max="15028" width="0.75" style="22" customWidth="1"/>
    <col min="15029" max="15032" width="10.75" style="22" customWidth="1"/>
    <col min="15033" max="15033" width="8" style="22" customWidth="1"/>
    <col min="15034" max="15034" width="0.875" style="22" customWidth="1"/>
    <col min="15035" max="15035" width="8" style="22"/>
    <col min="15036" max="15039" width="11.125" style="22" customWidth="1"/>
    <col min="15040" max="15040" width="0.875" style="22" customWidth="1"/>
    <col min="15041" max="15041" width="8" style="22"/>
    <col min="15042" max="15042" width="0.75" style="22" customWidth="1"/>
    <col min="15043" max="15043" width="8" style="22"/>
    <col min="15044" max="15044" width="0.625" style="22" customWidth="1"/>
    <col min="15045" max="15048" width="10" style="22" customWidth="1"/>
    <col min="15049" max="15049" width="8" style="22"/>
    <col min="15050" max="15050" width="0.625" style="22" customWidth="1"/>
    <col min="15051" max="15051" width="8" style="22"/>
    <col min="15052" max="15055" width="10.25" style="22" customWidth="1"/>
    <col min="15056" max="15056" width="1.125" style="22" customWidth="1"/>
    <col min="15057" max="15057" width="8" style="22"/>
    <col min="15058" max="15058" width="0.875" style="22" customWidth="1"/>
    <col min="15059" max="15059" width="8" style="22"/>
    <col min="15060" max="15060" width="0.625" style="22" customWidth="1"/>
    <col min="15061" max="15064" width="10.625" style="22" customWidth="1"/>
    <col min="15065" max="15065" width="8.5" style="22" bestFit="1" customWidth="1"/>
    <col min="15066" max="15078" width="8" style="22"/>
    <col min="15079" max="15079" width="15.625" style="22" customWidth="1"/>
    <col min="15080" max="15080" width="8" style="22"/>
    <col min="15081" max="15106" width="0" style="22" hidden="1" customWidth="1"/>
    <col min="15107" max="15107" width="9.625" style="22" customWidth="1"/>
    <col min="15108" max="15122" width="0" style="22" hidden="1" customWidth="1"/>
    <col min="15123" max="15123" width="8" style="22" customWidth="1"/>
    <col min="15124" max="15128" width="0" style="22" hidden="1" customWidth="1"/>
    <col min="15129" max="15129" width="9" style="22" customWidth="1"/>
    <col min="15130" max="15130" width="0.625" style="22" customWidth="1"/>
    <col min="15131" max="15131" width="8" style="22" customWidth="1"/>
    <col min="15132" max="15135" width="10.5" style="22" customWidth="1"/>
    <col min="15136" max="15136" width="1" style="22" customWidth="1"/>
    <col min="15137" max="15137" width="8" style="22" customWidth="1"/>
    <col min="15138" max="15138" width="1.5" style="22" customWidth="1"/>
    <col min="15139" max="15139" width="8" style="22" customWidth="1"/>
    <col min="15140" max="15140" width="0.875" style="22" customWidth="1"/>
    <col min="15141" max="15144" width="10.75" style="22" customWidth="1"/>
    <col min="15145" max="15145" width="8" style="22" customWidth="1"/>
    <col min="15146" max="15146" width="1.375" style="22" customWidth="1"/>
    <col min="15147" max="15147" width="8" style="22" customWidth="1"/>
    <col min="15148" max="15151" width="10.375" style="22" customWidth="1"/>
    <col min="15152" max="15152" width="0.75" style="22" customWidth="1"/>
    <col min="15153" max="15153" width="8" style="22" customWidth="1"/>
    <col min="15154" max="15154" width="0.875" style="22" customWidth="1"/>
    <col min="15155" max="15155" width="8" style="22" customWidth="1"/>
    <col min="15156" max="15156" width="0.875" style="22" customWidth="1"/>
    <col min="15157" max="15160" width="10.5" style="22" customWidth="1"/>
    <col min="15161" max="15161" width="8.5" style="22" customWidth="1"/>
    <col min="15162" max="15162" width="1.25" style="22" customWidth="1"/>
    <col min="15163" max="15163" width="8" style="22" customWidth="1"/>
    <col min="15164" max="15167" width="10.25" style="22" customWidth="1"/>
    <col min="15168" max="15168" width="1.125" style="22" customWidth="1"/>
    <col min="15169" max="15169" width="8" style="22" customWidth="1"/>
    <col min="15170" max="15170" width="1.125" style="22" customWidth="1"/>
    <col min="15171" max="15171" width="8" style="22" customWidth="1"/>
    <col min="15172" max="15172" width="1" style="22" customWidth="1"/>
    <col min="15173" max="15176" width="10.5" style="22" customWidth="1"/>
    <col min="15177" max="15177" width="8" style="22" customWidth="1"/>
    <col min="15178" max="15178" width="1" style="22" customWidth="1"/>
    <col min="15179" max="15179" width="8" style="22" customWidth="1"/>
    <col min="15180" max="15183" width="10.625" style="22" customWidth="1"/>
    <col min="15184" max="15184" width="1" style="22" customWidth="1"/>
    <col min="15185" max="15185" width="8" style="22" customWidth="1"/>
    <col min="15186" max="15186" width="1.125" style="22" customWidth="1"/>
    <col min="15187" max="15187" width="8" style="22" customWidth="1"/>
    <col min="15188" max="15188" width="1.125" style="22" customWidth="1"/>
    <col min="15189" max="15192" width="10.375" style="22" customWidth="1"/>
    <col min="15193" max="15193" width="8" style="22" customWidth="1"/>
    <col min="15194" max="15194" width="0.75" style="22" customWidth="1"/>
    <col min="15195" max="15195" width="8" style="22" customWidth="1"/>
    <col min="15196" max="15199" width="10.25" style="22" customWidth="1"/>
    <col min="15200" max="15200" width="0.75" style="22" customWidth="1"/>
    <col min="15201" max="15201" width="8" style="22" customWidth="1"/>
    <col min="15202" max="15202" width="1" style="22" customWidth="1"/>
    <col min="15203" max="15203" width="8" style="22" customWidth="1"/>
    <col min="15204" max="15204" width="0.875" style="22" customWidth="1"/>
    <col min="15205" max="15208" width="10.25" style="22" customWidth="1"/>
    <col min="15209" max="15209" width="8" style="22" customWidth="1"/>
    <col min="15210" max="15210" width="0.875" style="22" customWidth="1"/>
    <col min="15211" max="15211" width="8" style="22" customWidth="1"/>
    <col min="15212" max="15215" width="10.125" style="22" customWidth="1"/>
    <col min="15216" max="15216" width="1.125" style="22" customWidth="1"/>
    <col min="15217" max="15217" width="8" style="22" customWidth="1"/>
    <col min="15218" max="15218" width="1.125" style="22" customWidth="1"/>
    <col min="15219" max="15219" width="8" style="22" customWidth="1"/>
    <col min="15220" max="15220" width="1" style="22" customWidth="1"/>
    <col min="15221" max="15224" width="10.125" style="22" customWidth="1"/>
    <col min="15225" max="15225" width="8" style="22" customWidth="1"/>
    <col min="15226" max="15226" width="1.5" style="22" customWidth="1"/>
    <col min="15227" max="15227" width="8" style="22"/>
    <col min="15228" max="15231" width="10.375" style="22" customWidth="1"/>
    <col min="15232" max="15232" width="1.25" style="22" customWidth="1"/>
    <col min="15233" max="15233" width="8" style="22"/>
    <col min="15234" max="15234" width="0.875" style="22" customWidth="1"/>
    <col min="15235" max="15235" width="8" style="22"/>
    <col min="15236" max="15236" width="1" style="22" customWidth="1"/>
    <col min="15237" max="15240" width="10.5" style="22" customWidth="1"/>
    <col min="15241" max="15241" width="8" style="22"/>
    <col min="15242" max="15242" width="1" style="22" customWidth="1"/>
    <col min="15243" max="15243" width="8" style="22"/>
    <col min="15244" max="15247" width="10.5" style="22" customWidth="1"/>
    <col min="15248" max="15248" width="0.875" style="22" customWidth="1"/>
    <col min="15249" max="15249" width="8" style="22"/>
    <col min="15250" max="15250" width="1" style="22" customWidth="1"/>
    <col min="15251" max="15251" width="8" style="22"/>
    <col min="15252" max="15252" width="0.875" style="22" customWidth="1"/>
    <col min="15253" max="15256" width="10.375" style="22" customWidth="1"/>
    <col min="15257" max="15257" width="8" style="22"/>
    <col min="15258" max="15258" width="0.875" style="22" customWidth="1"/>
    <col min="15259" max="15259" width="8" style="22"/>
    <col min="15260" max="15263" width="10.625" style="22" customWidth="1"/>
    <col min="15264" max="15264" width="1.125" style="22" customWidth="1"/>
    <col min="15265" max="15265" width="8" style="22"/>
    <col min="15266" max="15266" width="0.875" style="22" customWidth="1"/>
    <col min="15267" max="15267" width="8" style="22"/>
    <col min="15268" max="15268" width="1" style="22" customWidth="1"/>
    <col min="15269" max="15272" width="10.5" style="22" customWidth="1"/>
    <col min="15273" max="15273" width="8" style="22"/>
    <col min="15274" max="15274" width="0.875" style="22" customWidth="1"/>
    <col min="15275" max="15275" width="8" style="22"/>
    <col min="15276" max="15279" width="10.625" style="22" customWidth="1"/>
    <col min="15280" max="15280" width="0.75" style="22" customWidth="1"/>
    <col min="15281" max="15281" width="8" style="22"/>
    <col min="15282" max="15282" width="0.875" style="22" customWidth="1"/>
    <col min="15283" max="15283" width="8" style="22"/>
    <col min="15284" max="15284" width="0.75" style="22" customWidth="1"/>
    <col min="15285" max="15288" width="10.75" style="22" customWidth="1"/>
    <col min="15289" max="15289" width="8" style="22" customWidth="1"/>
    <col min="15290" max="15290" width="0.875" style="22" customWidth="1"/>
    <col min="15291" max="15291" width="8" style="22"/>
    <col min="15292" max="15295" width="11.125" style="22" customWidth="1"/>
    <col min="15296" max="15296" width="0.875" style="22" customWidth="1"/>
    <col min="15297" max="15297" width="8" style="22"/>
    <col min="15298" max="15298" width="0.75" style="22" customWidth="1"/>
    <col min="15299" max="15299" width="8" style="22"/>
    <col min="15300" max="15300" width="0.625" style="22" customWidth="1"/>
    <col min="15301" max="15304" width="10" style="22" customWidth="1"/>
    <col min="15305" max="15305" width="8" style="22"/>
    <col min="15306" max="15306" width="0.625" style="22" customWidth="1"/>
    <col min="15307" max="15307" width="8" style="22"/>
    <col min="15308" max="15311" width="10.25" style="22" customWidth="1"/>
    <col min="15312" max="15312" width="1.125" style="22" customWidth="1"/>
    <col min="15313" max="15313" width="8" style="22"/>
    <col min="15314" max="15314" width="0.875" style="22" customWidth="1"/>
    <col min="15315" max="15315" width="8" style="22"/>
    <col min="15316" max="15316" width="0.625" style="22" customWidth="1"/>
    <col min="15317" max="15320" width="10.625" style="22" customWidth="1"/>
    <col min="15321" max="15321" width="8.5" style="22" bestFit="1" customWidth="1"/>
    <col min="15322" max="15334" width="8" style="22"/>
    <col min="15335" max="15335" width="15.625" style="22" customWidth="1"/>
    <col min="15336" max="15336" width="8" style="22"/>
    <col min="15337" max="15362" width="0" style="22" hidden="1" customWidth="1"/>
    <col min="15363" max="15363" width="9.625" style="22" customWidth="1"/>
    <col min="15364" max="15378" width="0" style="22" hidden="1" customWidth="1"/>
    <col min="15379" max="15379" width="8" style="22" customWidth="1"/>
    <col min="15380" max="15384" width="0" style="22" hidden="1" customWidth="1"/>
    <col min="15385" max="15385" width="9" style="22" customWidth="1"/>
    <col min="15386" max="15386" width="0.625" style="22" customWidth="1"/>
    <col min="15387" max="15387" width="8" style="22" customWidth="1"/>
    <col min="15388" max="15391" width="10.5" style="22" customWidth="1"/>
    <col min="15392" max="15392" width="1" style="22" customWidth="1"/>
    <col min="15393" max="15393" width="8" style="22" customWidth="1"/>
    <col min="15394" max="15394" width="1.5" style="22" customWidth="1"/>
    <col min="15395" max="15395" width="8" style="22" customWidth="1"/>
    <col min="15396" max="15396" width="0.875" style="22" customWidth="1"/>
    <col min="15397" max="15400" width="10.75" style="22" customWidth="1"/>
    <col min="15401" max="15401" width="8" style="22" customWidth="1"/>
    <col min="15402" max="15402" width="1.375" style="22" customWidth="1"/>
    <col min="15403" max="15403" width="8" style="22" customWidth="1"/>
    <col min="15404" max="15407" width="10.375" style="22" customWidth="1"/>
    <col min="15408" max="15408" width="0.75" style="22" customWidth="1"/>
    <col min="15409" max="15409" width="8" style="22" customWidth="1"/>
    <col min="15410" max="15410" width="0.875" style="22" customWidth="1"/>
    <col min="15411" max="15411" width="8" style="22" customWidth="1"/>
    <col min="15412" max="15412" width="0.875" style="22" customWidth="1"/>
    <col min="15413" max="15416" width="10.5" style="22" customWidth="1"/>
    <col min="15417" max="15417" width="8.5" style="22" customWidth="1"/>
    <col min="15418" max="15418" width="1.25" style="22" customWidth="1"/>
    <col min="15419" max="15419" width="8" style="22" customWidth="1"/>
    <col min="15420" max="15423" width="10.25" style="22" customWidth="1"/>
    <col min="15424" max="15424" width="1.125" style="22" customWidth="1"/>
    <col min="15425" max="15425" width="8" style="22" customWidth="1"/>
    <col min="15426" max="15426" width="1.125" style="22" customWidth="1"/>
    <col min="15427" max="15427" width="8" style="22" customWidth="1"/>
    <col min="15428" max="15428" width="1" style="22" customWidth="1"/>
    <col min="15429" max="15432" width="10.5" style="22" customWidth="1"/>
    <col min="15433" max="15433" width="8" style="22" customWidth="1"/>
    <col min="15434" max="15434" width="1" style="22" customWidth="1"/>
    <col min="15435" max="15435" width="8" style="22" customWidth="1"/>
    <col min="15436" max="15439" width="10.625" style="22" customWidth="1"/>
    <col min="15440" max="15440" width="1" style="22" customWidth="1"/>
    <col min="15441" max="15441" width="8" style="22" customWidth="1"/>
    <col min="15442" max="15442" width="1.125" style="22" customWidth="1"/>
    <col min="15443" max="15443" width="8" style="22" customWidth="1"/>
    <col min="15444" max="15444" width="1.125" style="22" customWidth="1"/>
    <col min="15445" max="15448" width="10.375" style="22" customWidth="1"/>
    <col min="15449" max="15449" width="8" style="22" customWidth="1"/>
    <col min="15450" max="15450" width="0.75" style="22" customWidth="1"/>
    <col min="15451" max="15451" width="8" style="22" customWidth="1"/>
    <col min="15452" max="15455" width="10.25" style="22" customWidth="1"/>
    <col min="15456" max="15456" width="0.75" style="22" customWidth="1"/>
    <col min="15457" max="15457" width="8" style="22" customWidth="1"/>
    <col min="15458" max="15458" width="1" style="22" customWidth="1"/>
    <col min="15459" max="15459" width="8" style="22" customWidth="1"/>
    <col min="15460" max="15460" width="0.875" style="22" customWidth="1"/>
    <col min="15461" max="15464" width="10.25" style="22" customWidth="1"/>
    <col min="15465" max="15465" width="8" style="22" customWidth="1"/>
    <col min="15466" max="15466" width="0.875" style="22" customWidth="1"/>
    <col min="15467" max="15467" width="8" style="22" customWidth="1"/>
    <col min="15468" max="15471" width="10.125" style="22" customWidth="1"/>
    <col min="15472" max="15472" width="1.125" style="22" customWidth="1"/>
    <col min="15473" max="15473" width="8" style="22" customWidth="1"/>
    <col min="15474" max="15474" width="1.125" style="22" customWidth="1"/>
    <col min="15475" max="15475" width="8" style="22" customWidth="1"/>
    <col min="15476" max="15476" width="1" style="22" customWidth="1"/>
    <col min="15477" max="15480" width="10.125" style="22" customWidth="1"/>
    <col min="15481" max="15481" width="8" style="22" customWidth="1"/>
    <col min="15482" max="15482" width="1.5" style="22" customWidth="1"/>
    <col min="15483" max="15483" width="8" style="22"/>
    <col min="15484" max="15487" width="10.375" style="22" customWidth="1"/>
    <col min="15488" max="15488" width="1.25" style="22" customWidth="1"/>
    <col min="15489" max="15489" width="8" style="22"/>
    <col min="15490" max="15490" width="0.875" style="22" customWidth="1"/>
    <col min="15491" max="15491" width="8" style="22"/>
    <col min="15492" max="15492" width="1" style="22" customWidth="1"/>
    <col min="15493" max="15496" width="10.5" style="22" customWidth="1"/>
    <col min="15497" max="15497" width="8" style="22"/>
    <col min="15498" max="15498" width="1" style="22" customWidth="1"/>
    <col min="15499" max="15499" width="8" style="22"/>
    <col min="15500" max="15503" width="10.5" style="22" customWidth="1"/>
    <col min="15504" max="15504" width="0.875" style="22" customWidth="1"/>
    <col min="15505" max="15505" width="8" style="22"/>
    <col min="15506" max="15506" width="1" style="22" customWidth="1"/>
    <col min="15507" max="15507" width="8" style="22"/>
    <col min="15508" max="15508" width="0.875" style="22" customWidth="1"/>
    <col min="15509" max="15512" width="10.375" style="22" customWidth="1"/>
    <col min="15513" max="15513" width="8" style="22"/>
    <col min="15514" max="15514" width="0.875" style="22" customWidth="1"/>
    <col min="15515" max="15515" width="8" style="22"/>
    <col min="15516" max="15519" width="10.625" style="22" customWidth="1"/>
    <col min="15520" max="15520" width="1.125" style="22" customWidth="1"/>
    <col min="15521" max="15521" width="8" style="22"/>
    <col min="15522" max="15522" width="0.875" style="22" customWidth="1"/>
    <col min="15523" max="15523" width="8" style="22"/>
    <col min="15524" max="15524" width="1" style="22" customWidth="1"/>
    <col min="15525" max="15528" width="10.5" style="22" customWidth="1"/>
    <col min="15529" max="15529" width="8" style="22"/>
    <col min="15530" max="15530" width="0.875" style="22" customWidth="1"/>
    <col min="15531" max="15531" width="8" style="22"/>
    <col min="15532" max="15535" width="10.625" style="22" customWidth="1"/>
    <col min="15536" max="15536" width="0.75" style="22" customWidth="1"/>
    <col min="15537" max="15537" width="8" style="22"/>
    <col min="15538" max="15538" width="0.875" style="22" customWidth="1"/>
    <col min="15539" max="15539" width="8" style="22"/>
    <col min="15540" max="15540" width="0.75" style="22" customWidth="1"/>
    <col min="15541" max="15544" width="10.75" style="22" customWidth="1"/>
    <col min="15545" max="15545" width="8" style="22" customWidth="1"/>
    <col min="15546" max="15546" width="0.875" style="22" customWidth="1"/>
    <col min="15547" max="15547" width="8" style="22"/>
    <col min="15548" max="15551" width="11.125" style="22" customWidth="1"/>
    <col min="15552" max="15552" width="0.875" style="22" customWidth="1"/>
    <col min="15553" max="15553" width="8" style="22"/>
    <col min="15554" max="15554" width="0.75" style="22" customWidth="1"/>
    <col min="15555" max="15555" width="8" style="22"/>
    <col min="15556" max="15556" width="0.625" style="22" customWidth="1"/>
    <col min="15557" max="15560" width="10" style="22" customWidth="1"/>
    <col min="15561" max="15561" width="8" style="22"/>
    <col min="15562" max="15562" width="0.625" style="22" customWidth="1"/>
    <col min="15563" max="15563" width="8" style="22"/>
    <col min="15564" max="15567" width="10.25" style="22" customWidth="1"/>
    <col min="15568" max="15568" width="1.125" style="22" customWidth="1"/>
    <col min="15569" max="15569" width="8" style="22"/>
    <col min="15570" max="15570" width="0.875" style="22" customWidth="1"/>
    <col min="15571" max="15571" width="8" style="22"/>
    <col min="15572" max="15572" width="0.625" style="22" customWidth="1"/>
    <col min="15573" max="15576" width="10.625" style="22" customWidth="1"/>
    <col min="15577" max="15577" width="8.5" style="22" bestFit="1" customWidth="1"/>
    <col min="15578" max="15590" width="8" style="22"/>
    <col min="15591" max="15591" width="15.625" style="22" customWidth="1"/>
    <col min="15592" max="15592" width="8" style="22"/>
    <col min="15593" max="15618" width="0" style="22" hidden="1" customWidth="1"/>
    <col min="15619" max="15619" width="9.625" style="22" customWidth="1"/>
    <col min="15620" max="15634" width="0" style="22" hidden="1" customWidth="1"/>
    <col min="15635" max="15635" width="8" style="22" customWidth="1"/>
    <col min="15636" max="15640" width="0" style="22" hidden="1" customWidth="1"/>
    <col min="15641" max="15641" width="9" style="22" customWidth="1"/>
    <col min="15642" max="15642" width="0.625" style="22" customWidth="1"/>
    <col min="15643" max="15643" width="8" style="22" customWidth="1"/>
    <col min="15644" max="15647" width="10.5" style="22" customWidth="1"/>
    <col min="15648" max="15648" width="1" style="22" customWidth="1"/>
    <col min="15649" max="15649" width="8" style="22" customWidth="1"/>
    <col min="15650" max="15650" width="1.5" style="22" customWidth="1"/>
    <col min="15651" max="15651" width="8" style="22" customWidth="1"/>
    <col min="15652" max="15652" width="0.875" style="22" customWidth="1"/>
    <col min="15653" max="15656" width="10.75" style="22" customWidth="1"/>
    <col min="15657" max="15657" width="8" style="22" customWidth="1"/>
    <col min="15658" max="15658" width="1.375" style="22" customWidth="1"/>
    <col min="15659" max="15659" width="8" style="22" customWidth="1"/>
    <col min="15660" max="15663" width="10.375" style="22" customWidth="1"/>
    <col min="15664" max="15664" width="0.75" style="22" customWidth="1"/>
    <col min="15665" max="15665" width="8" style="22" customWidth="1"/>
    <col min="15666" max="15666" width="0.875" style="22" customWidth="1"/>
    <col min="15667" max="15667" width="8" style="22" customWidth="1"/>
    <col min="15668" max="15668" width="0.875" style="22" customWidth="1"/>
    <col min="15669" max="15672" width="10.5" style="22" customWidth="1"/>
    <col min="15673" max="15673" width="8.5" style="22" customWidth="1"/>
    <col min="15674" max="15674" width="1.25" style="22" customWidth="1"/>
    <col min="15675" max="15675" width="8" style="22" customWidth="1"/>
    <col min="15676" max="15679" width="10.25" style="22" customWidth="1"/>
    <col min="15680" max="15680" width="1.125" style="22" customWidth="1"/>
    <col min="15681" max="15681" width="8" style="22" customWidth="1"/>
    <col min="15682" max="15682" width="1.125" style="22" customWidth="1"/>
    <col min="15683" max="15683" width="8" style="22" customWidth="1"/>
    <col min="15684" max="15684" width="1" style="22" customWidth="1"/>
    <col min="15685" max="15688" width="10.5" style="22" customWidth="1"/>
    <col min="15689" max="15689" width="8" style="22" customWidth="1"/>
    <col min="15690" max="15690" width="1" style="22" customWidth="1"/>
    <col min="15691" max="15691" width="8" style="22" customWidth="1"/>
    <col min="15692" max="15695" width="10.625" style="22" customWidth="1"/>
    <col min="15696" max="15696" width="1" style="22" customWidth="1"/>
    <col min="15697" max="15697" width="8" style="22" customWidth="1"/>
    <col min="15698" max="15698" width="1.125" style="22" customWidth="1"/>
    <col min="15699" max="15699" width="8" style="22" customWidth="1"/>
    <col min="15700" max="15700" width="1.125" style="22" customWidth="1"/>
    <col min="15701" max="15704" width="10.375" style="22" customWidth="1"/>
    <col min="15705" max="15705" width="8" style="22" customWidth="1"/>
    <col min="15706" max="15706" width="0.75" style="22" customWidth="1"/>
    <col min="15707" max="15707" width="8" style="22" customWidth="1"/>
    <col min="15708" max="15711" width="10.25" style="22" customWidth="1"/>
    <col min="15712" max="15712" width="0.75" style="22" customWidth="1"/>
    <col min="15713" max="15713" width="8" style="22" customWidth="1"/>
    <col min="15714" max="15714" width="1" style="22" customWidth="1"/>
    <col min="15715" max="15715" width="8" style="22" customWidth="1"/>
    <col min="15716" max="15716" width="0.875" style="22" customWidth="1"/>
    <col min="15717" max="15720" width="10.25" style="22" customWidth="1"/>
    <col min="15721" max="15721" width="8" style="22" customWidth="1"/>
    <col min="15722" max="15722" width="0.875" style="22" customWidth="1"/>
    <col min="15723" max="15723" width="8" style="22" customWidth="1"/>
    <col min="15724" max="15727" width="10.125" style="22" customWidth="1"/>
    <col min="15728" max="15728" width="1.125" style="22" customWidth="1"/>
    <col min="15729" max="15729" width="8" style="22" customWidth="1"/>
    <col min="15730" max="15730" width="1.125" style="22" customWidth="1"/>
    <col min="15731" max="15731" width="8" style="22" customWidth="1"/>
    <col min="15732" max="15732" width="1" style="22" customWidth="1"/>
    <col min="15733" max="15736" width="10.125" style="22" customWidth="1"/>
    <col min="15737" max="15737" width="8" style="22" customWidth="1"/>
    <col min="15738" max="15738" width="1.5" style="22" customWidth="1"/>
    <col min="15739" max="15739" width="8" style="22"/>
    <col min="15740" max="15743" width="10.375" style="22" customWidth="1"/>
    <col min="15744" max="15744" width="1.25" style="22" customWidth="1"/>
    <col min="15745" max="15745" width="8" style="22"/>
    <col min="15746" max="15746" width="0.875" style="22" customWidth="1"/>
    <col min="15747" max="15747" width="8" style="22"/>
    <col min="15748" max="15748" width="1" style="22" customWidth="1"/>
    <col min="15749" max="15752" width="10.5" style="22" customWidth="1"/>
    <col min="15753" max="15753" width="8" style="22"/>
    <col min="15754" max="15754" width="1" style="22" customWidth="1"/>
    <col min="15755" max="15755" width="8" style="22"/>
    <col min="15756" max="15759" width="10.5" style="22" customWidth="1"/>
    <col min="15760" max="15760" width="0.875" style="22" customWidth="1"/>
    <col min="15761" max="15761" width="8" style="22"/>
    <col min="15762" max="15762" width="1" style="22" customWidth="1"/>
    <col min="15763" max="15763" width="8" style="22"/>
    <col min="15764" max="15764" width="0.875" style="22" customWidth="1"/>
    <col min="15765" max="15768" width="10.375" style="22" customWidth="1"/>
    <col min="15769" max="15769" width="8" style="22"/>
    <col min="15770" max="15770" width="0.875" style="22" customWidth="1"/>
    <col min="15771" max="15771" width="8" style="22"/>
    <col min="15772" max="15775" width="10.625" style="22" customWidth="1"/>
    <col min="15776" max="15776" width="1.125" style="22" customWidth="1"/>
    <col min="15777" max="15777" width="8" style="22"/>
    <col min="15778" max="15778" width="0.875" style="22" customWidth="1"/>
    <col min="15779" max="15779" width="8" style="22"/>
    <col min="15780" max="15780" width="1" style="22" customWidth="1"/>
    <col min="15781" max="15784" width="10.5" style="22" customWidth="1"/>
    <col min="15785" max="15785" width="8" style="22"/>
    <col min="15786" max="15786" width="0.875" style="22" customWidth="1"/>
    <col min="15787" max="15787" width="8" style="22"/>
    <col min="15788" max="15791" width="10.625" style="22" customWidth="1"/>
    <col min="15792" max="15792" width="0.75" style="22" customWidth="1"/>
    <col min="15793" max="15793" width="8" style="22"/>
    <col min="15794" max="15794" width="0.875" style="22" customWidth="1"/>
    <col min="15795" max="15795" width="8" style="22"/>
    <col min="15796" max="15796" width="0.75" style="22" customWidth="1"/>
    <col min="15797" max="15800" width="10.75" style="22" customWidth="1"/>
    <col min="15801" max="15801" width="8" style="22" customWidth="1"/>
    <col min="15802" max="15802" width="0.875" style="22" customWidth="1"/>
    <col min="15803" max="15803" width="8" style="22"/>
    <col min="15804" max="15807" width="11.125" style="22" customWidth="1"/>
    <col min="15808" max="15808" width="0.875" style="22" customWidth="1"/>
    <col min="15809" max="15809" width="8" style="22"/>
    <col min="15810" max="15810" width="0.75" style="22" customWidth="1"/>
    <col min="15811" max="15811" width="8" style="22"/>
    <col min="15812" max="15812" width="0.625" style="22" customWidth="1"/>
    <col min="15813" max="15816" width="10" style="22" customWidth="1"/>
    <col min="15817" max="15817" width="8" style="22"/>
    <col min="15818" max="15818" width="0.625" style="22" customWidth="1"/>
    <col min="15819" max="15819" width="8" style="22"/>
    <col min="15820" max="15823" width="10.25" style="22" customWidth="1"/>
    <col min="15824" max="15824" width="1.125" style="22" customWidth="1"/>
    <col min="15825" max="15825" width="8" style="22"/>
    <col min="15826" max="15826" width="0.875" style="22" customWidth="1"/>
    <col min="15827" max="15827" width="8" style="22"/>
    <col min="15828" max="15828" width="0.625" style="22" customWidth="1"/>
    <col min="15829" max="15832" width="10.625" style="22" customWidth="1"/>
    <col min="15833" max="15833" width="8.5" style="22" bestFit="1" customWidth="1"/>
    <col min="15834" max="16384" width="8" style="22"/>
  </cols>
  <sheetData>
    <row r="1" spans="1:17">
      <c r="A1" s="21" t="s">
        <v>82</v>
      </c>
    </row>
    <row r="2" spans="1:17">
      <c r="A2" s="21" t="s">
        <v>83</v>
      </c>
    </row>
    <row r="3" spans="1:17">
      <c r="A3" s="23" t="s">
        <v>84</v>
      </c>
    </row>
    <row r="4" spans="1:17">
      <c r="A4" s="23" t="s">
        <v>85</v>
      </c>
    </row>
    <row r="5" spans="1:17" ht="15" thickBot="1">
      <c r="A5" s="24"/>
      <c r="B5" s="24"/>
      <c r="C5" s="24"/>
      <c r="D5" s="25">
        <v>41973</v>
      </c>
      <c r="E5" s="25">
        <v>42004</v>
      </c>
      <c r="F5" s="26">
        <v>42035</v>
      </c>
      <c r="G5" s="26">
        <v>42063</v>
      </c>
      <c r="H5" s="26">
        <v>42094</v>
      </c>
      <c r="I5" s="26">
        <v>42124</v>
      </c>
      <c r="J5" s="26">
        <v>42155</v>
      </c>
      <c r="K5" s="26">
        <v>42185</v>
      </c>
      <c r="L5" s="26">
        <v>42216</v>
      </c>
      <c r="M5" s="26">
        <v>42247</v>
      </c>
      <c r="N5" s="26">
        <v>42277</v>
      </c>
      <c r="O5" s="26">
        <v>42308</v>
      </c>
      <c r="P5" s="26">
        <v>42338</v>
      </c>
      <c r="Q5" s="26">
        <v>42369</v>
      </c>
    </row>
    <row r="6" spans="1:17" ht="15" thickBot="1">
      <c r="A6" s="16" t="s">
        <v>63</v>
      </c>
      <c r="B6" s="1"/>
      <c r="C6" s="1"/>
      <c r="D6" s="1"/>
    </row>
    <row r="7" spans="1:17" ht="14.25">
      <c r="A7" s="17" t="s">
        <v>40</v>
      </c>
      <c r="B7" s="8" t="s">
        <v>0</v>
      </c>
      <c r="C7" s="1"/>
      <c r="D7" s="1"/>
      <c r="E7" s="27"/>
      <c r="F7" s="28">
        <f>(E23*F106+E24-(E24*F88*0.2)+E22*F106+E33*F107+E34*F107+E35-(E35*F89))</f>
        <v>0</v>
      </c>
      <c r="G7" s="28">
        <f>(F23*G106+F24-(F24*G88*0.2)+F22*G106+F33*G107+F34*G107+F35-(F35*G89))</f>
        <v>0</v>
      </c>
      <c r="H7" s="28">
        <f>(G23*H106+G24-(G24*H88*0.2)+G22*H106+G33*H107+G34*H107+G35-(G35*H89))</f>
        <v>0</v>
      </c>
      <c r="I7" s="28">
        <f>(H23*I106+H24-(H24*I88*0.2)+H22*I106+H33*I107+H34*I107+H35-(H35*I89))</f>
        <v>0</v>
      </c>
      <c r="J7" s="28">
        <f>(I23*J106+I24-(I24*J88*0.2)+I22*J106+I33*J107+I34*J107+I35-(I35*J89))</f>
        <v>0</v>
      </c>
      <c r="K7" s="28">
        <f>(J23*K106+J24-(J24*K88*0.2)+J22*K106+J33*K107+J34*K107+J35-(J35*K89))</f>
        <v>0</v>
      </c>
      <c r="L7" s="28">
        <f>(K23*L106+K24-(K24*L88*0.2)+K22*L106+K33*L107+K34*L107+K35-(K35*L89))</f>
        <v>0</v>
      </c>
      <c r="M7" s="28">
        <f>(L23*M106+L24-(L24*M88*0.2)+L22*M106+L33*M107+L34*M107+L35-(L35*M89))</f>
        <v>0</v>
      </c>
      <c r="N7" s="28">
        <f>(M23*N106+M24-(M24*N88*0.2)+M22*N106+M33*N107+M34*N107+M35-(M35*N89))</f>
        <v>0</v>
      </c>
      <c r="O7" s="28">
        <f>(N23*O106+N24-(N24*O88*0.2)+N22*O106+N33*O107+N34*O107+N35-(N35*O89))</f>
        <v>0</v>
      </c>
      <c r="P7" s="28">
        <f>(O23*P106+O24-(O24*P88*0.2)+O22*P106+O33*P107+O34*P107+O35-(O35*P89))</f>
        <v>0</v>
      </c>
      <c r="Q7" s="28">
        <f>(P23*Q106+P24-(P24*Q88*0.2)+P22*Q106+P33*Q107+P34*Q107+P35-(P35*Q89))</f>
        <v>0</v>
      </c>
    </row>
    <row r="8" spans="1:17" ht="14.25">
      <c r="A8" s="18"/>
      <c r="B8" s="15" t="s">
        <v>1</v>
      </c>
      <c r="C8" s="7"/>
      <c r="D8" s="7"/>
      <c r="E8" s="29"/>
      <c r="F8" s="28">
        <f>(E7-(E7*F87*0.2))</f>
        <v>0</v>
      </c>
      <c r="G8" s="28">
        <f>(F7-(F7*G87*0.2))</f>
        <v>0</v>
      </c>
      <c r="H8" s="28">
        <f>(G7-(G7*H87*0.2))</f>
        <v>0</v>
      </c>
      <c r="I8" s="28">
        <f>(H7-(H7*I87*0.2))</f>
        <v>0</v>
      </c>
      <c r="J8" s="28">
        <f>(I7-(I7*J87*0.2))</f>
        <v>0</v>
      </c>
      <c r="K8" s="28">
        <f>(J7-(J7*K87*0.2))</f>
        <v>0</v>
      </c>
      <c r="L8" s="28">
        <f>(K7-(K7*L87*0.2))</f>
        <v>0</v>
      </c>
      <c r="M8" s="28">
        <f>(L7-(L7*M87*0.2))</f>
        <v>0</v>
      </c>
      <c r="N8" s="28">
        <f>(M7-(M7*N87*0.2))</f>
        <v>0</v>
      </c>
      <c r="O8" s="28">
        <f>(N7-(N7*O87*0.2))</f>
        <v>0</v>
      </c>
      <c r="P8" s="28">
        <f>(O7-(O7*P87*0.2))</f>
        <v>0</v>
      </c>
      <c r="Q8" s="28">
        <f>(P7-(P7*Q87*0.2))</f>
        <v>0</v>
      </c>
    </row>
    <row r="9" spans="1:17" ht="14.25">
      <c r="A9" s="18"/>
      <c r="B9" s="15" t="s">
        <v>2</v>
      </c>
      <c r="C9" s="7"/>
      <c r="D9" s="7"/>
      <c r="E9" s="29"/>
      <c r="F9" s="28">
        <f>E9+(E8-(E8*F87*0.2))+((E10*F94)+(E11*F94)+(E12*F95)+(E13*F95)+(E15*F95)+(E14*F95))-(E9*F87*2)-F72</f>
        <v>0</v>
      </c>
      <c r="G9" s="28">
        <f>F9+(F8-(F8*G87*0.2))+((F10*G94)+(F11*G94)+(F12*G95)+(F13*G95)+(F15*G95)+(F14*G95))-(F9*G87*2)-G72</f>
        <v>0</v>
      </c>
      <c r="H9" s="28">
        <f>G9+(G8-(G8*H87*0.2))+((G10*H94)+(G11*H94)+(G12*H95)+(G13*H95)+(G15*H95)+(G14*H95))-(G9*H87*2)-H72</f>
        <v>0</v>
      </c>
      <c r="I9" s="28">
        <f>H9+(H8-(H8*I87*0.2))+((H10*I94)+(H11*I94)+(H12*I95)+(H13*I95)+(H15*I95)+(H14*I95))-(H9*I87*2)-I72</f>
        <v>0</v>
      </c>
      <c r="J9" s="28">
        <f>I9+(I8-(I8*J87*0.2))+((I10*J94)+(I11*J94)+(I12*J95)+(I13*J95)+(I15*J95)+(I14*J95))-(I9*J87*2)-J72</f>
        <v>0</v>
      </c>
      <c r="K9" s="28">
        <f>J9+(J8-(J8*K87*0.2))+((J10*K94)+(J11*K94)+(J12*K95)+(J13*K95)+(J15*K95)+(J14*K95))-(J9*K87*2)-K72</f>
        <v>0</v>
      </c>
      <c r="L9" s="28">
        <f>K9+(K8-(K8*L87*0.2))+((K10*L94)+(K11*L94)+(K12*L95)+(K13*L95)+(K15*L95)+(K14*L95))-(K9*L87*2)-L72</f>
        <v>0</v>
      </c>
      <c r="M9" s="28">
        <f>L9+(L8-(L8*M87*0.2))+((L10*M94)+(L11*M94)+(L12*M95)+(L13*M95)+(L15*M95)+(L14*M95))-(L9*M87*2)-M72</f>
        <v>0</v>
      </c>
      <c r="N9" s="28">
        <f>M9+(M8-(M8*N87*0.2))+((M10*N94)+(M11*N94)+(M12*N95)+(M13*N95)+(M15*N95)+(M14*N95))-(M9*N87*2)-N72</f>
        <v>0</v>
      </c>
      <c r="O9" s="28">
        <f>N9+(N8-(N8*O87*0.2))+((N10*O94)+(N11*O94)+(N12*O95)+(N13*O95)+(N15*O95)+(N14*O95))-(N9*O87*2)-O72</f>
        <v>0</v>
      </c>
      <c r="P9" s="28">
        <f>O9+(O8-(O8*P87*0.2))+((O10*P94)+(O11*P94)+(O12*P95)+(O13*P95)+(O15*P95)+(O14*P95))-(O9*P87*2)-P72</f>
        <v>0</v>
      </c>
      <c r="Q9" s="28">
        <f>P9+(P8-(P8*Q87*0.2))+((P10*Q94)+(P11*Q94)+(P12*Q95)+(P13*Q95)+(P15*Q95)+(P14*Q95))-(P9*Q87*2)-Q72</f>
        <v>0</v>
      </c>
    </row>
    <row r="10" spans="1:17" ht="14.25">
      <c r="A10" s="17" t="s">
        <v>41</v>
      </c>
      <c r="B10" s="9" t="s">
        <v>3</v>
      </c>
      <c r="C10" s="2"/>
      <c r="D10" s="2"/>
      <c r="E10" s="29"/>
      <c r="F10" s="28">
        <f t="shared" ref="F10:Q10" si="0">F72</f>
        <v>0</v>
      </c>
      <c r="G10" s="28">
        <f t="shared" si="0"/>
        <v>0</v>
      </c>
      <c r="H10" s="28">
        <f t="shared" si="0"/>
        <v>0</v>
      </c>
      <c r="I10" s="28">
        <f t="shared" si="0"/>
        <v>0</v>
      </c>
      <c r="J10" s="28">
        <f t="shared" si="0"/>
        <v>0</v>
      </c>
      <c r="K10" s="28">
        <f t="shared" si="0"/>
        <v>0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8">
        <f t="shared" si="0"/>
        <v>0</v>
      </c>
      <c r="P10" s="28">
        <f t="shared" si="0"/>
        <v>0</v>
      </c>
      <c r="Q10" s="28">
        <f t="shared" si="0"/>
        <v>0</v>
      </c>
    </row>
    <row r="11" spans="1:17" ht="14.25">
      <c r="A11" s="18"/>
      <c r="B11" s="9" t="s">
        <v>4</v>
      </c>
      <c r="C11" s="2"/>
      <c r="D11" s="2"/>
      <c r="E11" s="29"/>
      <c r="F11" s="28">
        <f>(E10-(E10*F87*0.2)-(E10*F94))</f>
        <v>0</v>
      </c>
      <c r="G11" s="28">
        <f>(F10-(F10*G87*0.2)-(F10*G94))</f>
        <v>0</v>
      </c>
      <c r="H11" s="28">
        <f>(G10-(G10*H87*0.2)-(G10*H94))</f>
        <v>0</v>
      </c>
      <c r="I11" s="28">
        <f>(H10-(H10*I87*0.2)-(H10*I94))</f>
        <v>0</v>
      </c>
      <c r="J11" s="28">
        <f>(I10-(I10*J87*0.2)-(I10*J94))</f>
        <v>0</v>
      </c>
      <c r="K11" s="28">
        <f>(J10-(J10*K87*0.2)-(J10*K94))</f>
        <v>0</v>
      </c>
      <c r="L11" s="28">
        <f>(K10-(K10*L87*0.2)-(K10*L94))</f>
        <v>0</v>
      </c>
      <c r="M11" s="28">
        <f>(L10-(L10*M87*0.2)-(L10*M94))</f>
        <v>0</v>
      </c>
      <c r="N11" s="28">
        <f>(M10-(M10*N87*0.2)-(M10*N94))</f>
        <v>0</v>
      </c>
      <c r="O11" s="28">
        <f>(N10-(N10*O87*0.2)-(N10*O94))</f>
        <v>0</v>
      </c>
      <c r="P11" s="28">
        <f>(O10-(O10*P87*0.2)-(O10*P94))</f>
        <v>0</v>
      </c>
      <c r="Q11" s="28">
        <f>(P10-(P10*Q87*0.2)-(P10*Q94))</f>
        <v>0</v>
      </c>
    </row>
    <row r="12" spans="1:17" ht="14.25">
      <c r="A12" s="18"/>
      <c r="B12" s="9" t="s">
        <v>5</v>
      </c>
      <c r="C12" s="2"/>
      <c r="D12" s="2"/>
      <c r="E12" s="29"/>
      <c r="F12" s="28">
        <f>(E11-(E11*F87*0.2)-(E11*F94))</f>
        <v>0</v>
      </c>
      <c r="G12" s="28">
        <f>(F11-(F11*G87*0.2)-(F11*G94))</f>
        <v>0</v>
      </c>
      <c r="H12" s="28">
        <f>(G11-(G11*H87*0.2)-(G11*H94))</f>
        <v>0</v>
      </c>
      <c r="I12" s="28">
        <f>(H11-(H11*I87*0.2)-(H11*I94))</f>
        <v>0</v>
      </c>
      <c r="J12" s="28">
        <f>(I11-(I11*J87*0.2)-(I11*J94))</f>
        <v>0</v>
      </c>
      <c r="K12" s="28">
        <f>(J11-(J11*K87*0.2)-(J11*K94))</f>
        <v>0</v>
      </c>
      <c r="L12" s="28">
        <f>(K11-(K11*L87*0.2)-(K11*L94))</f>
        <v>0</v>
      </c>
      <c r="M12" s="28">
        <f>(L11-(L11*M87*0.2)-(L11*M94))</f>
        <v>0</v>
      </c>
      <c r="N12" s="28">
        <f>(M11-(M11*N87*0.2)-(M11*N94))</f>
        <v>0</v>
      </c>
      <c r="O12" s="28">
        <f>(N11-(N11*O87*0.2)-(N11*O94))</f>
        <v>0</v>
      </c>
      <c r="P12" s="28">
        <f>(O11-(O11*P87*0.2)-(O11*P94))</f>
        <v>0</v>
      </c>
      <c r="Q12" s="28">
        <f>(P11-(P11*Q87*0.2)-(P11*Q94))</f>
        <v>0</v>
      </c>
    </row>
    <row r="13" spans="1:17" ht="14.25">
      <c r="A13" s="18"/>
      <c r="B13" s="9" t="s">
        <v>6</v>
      </c>
      <c r="C13" s="2"/>
      <c r="D13" s="2"/>
      <c r="E13" s="29"/>
      <c r="F13" s="28">
        <f>(E12-(E12*F87*0.2)-(E12*F95))</f>
        <v>0</v>
      </c>
      <c r="G13" s="28">
        <f>(F12-(F12*G87*0.2)-(F12*G95))</f>
        <v>0</v>
      </c>
      <c r="H13" s="28">
        <f>(G12-(G12*H87*0.2)-(G12*H95))</f>
        <v>0</v>
      </c>
      <c r="I13" s="28">
        <f>(H12-(H12*I87*0.2)-(H12*I95))</f>
        <v>0</v>
      </c>
      <c r="J13" s="28">
        <f>(I12-(I12*J87*0.2)-(I12*J95))</f>
        <v>0</v>
      </c>
      <c r="K13" s="28">
        <f>(J12-(J12*K87*0.2)-(J12*K95))</f>
        <v>0</v>
      </c>
      <c r="L13" s="28">
        <f>(K12-(K12*L87*0.2)-(K12*L95))</f>
        <v>0</v>
      </c>
      <c r="M13" s="28">
        <f>(L12-(L12*M87*0.2)-(L12*M95))</f>
        <v>0</v>
      </c>
      <c r="N13" s="28">
        <f>(M12-(M12*N87*0.2)-(M12*N95))</f>
        <v>0</v>
      </c>
      <c r="O13" s="28">
        <f>(N12-(N12*O87*0.2)-(N12*O95))</f>
        <v>0</v>
      </c>
      <c r="P13" s="28">
        <f>(O12-(O12*P87*0.2)-(O12*P95))</f>
        <v>0</v>
      </c>
      <c r="Q13" s="28">
        <f>(P12-(P12*Q87*0.2)-(P12*Q95))</f>
        <v>0</v>
      </c>
    </row>
    <row r="14" spans="1:17" ht="14.25">
      <c r="A14" s="18"/>
      <c r="B14" s="9" t="s">
        <v>7</v>
      </c>
      <c r="C14" s="2"/>
      <c r="D14" s="2"/>
      <c r="E14" s="29"/>
      <c r="F14" s="28">
        <f>(E13-(E13*F87*0.2)-(E13*F95))</f>
        <v>0</v>
      </c>
      <c r="G14" s="28">
        <f>(F13-(F13*G87*0.2)-(F13*G95))</f>
        <v>0</v>
      </c>
      <c r="H14" s="28">
        <f>(G13-(G13*H87*0.2)-(G13*H95))</f>
        <v>0</v>
      </c>
      <c r="I14" s="28">
        <f>(H13-(H13*I87*0.2)-(H13*I95))</f>
        <v>0</v>
      </c>
      <c r="J14" s="28">
        <f>(I13-(I13*J87*0.2)-(I13*J95))</f>
        <v>0</v>
      </c>
      <c r="K14" s="28">
        <f>(J13-(J13*K87*0.2)-(J13*K95))</f>
        <v>0</v>
      </c>
      <c r="L14" s="28">
        <f>(K13-(K13*L87*0.2)-(K13*L95))</f>
        <v>0</v>
      </c>
      <c r="M14" s="28">
        <f>(L13-(L13*M87*0.2)-(L13*M95))</f>
        <v>0</v>
      </c>
      <c r="N14" s="28">
        <f>(M13-(M13*N87*0.2)-(M13*N95))</f>
        <v>0</v>
      </c>
      <c r="O14" s="28">
        <f>(N13-(N13*O87*0.2)-(N13*O95))</f>
        <v>0</v>
      </c>
      <c r="P14" s="28">
        <f>(O13-(O13*P87*0.2)-(O13*P95))</f>
        <v>0</v>
      </c>
      <c r="Q14" s="28">
        <f>(P13-(P13*Q87*0.2)-(P13*Q95))</f>
        <v>0</v>
      </c>
    </row>
    <row r="15" spans="1:17" ht="14.25">
      <c r="A15" s="18"/>
      <c r="B15" s="15" t="s">
        <v>8</v>
      </c>
      <c r="C15" s="7"/>
      <c r="D15" s="7"/>
      <c r="E15" s="29"/>
      <c r="F15" s="28">
        <f>(E14-(E14*F87*0.2)-(E14*F95))</f>
        <v>0</v>
      </c>
      <c r="G15" s="28">
        <f>(F14-(F14*G87*0.2)-(F14*G95))</f>
        <v>0</v>
      </c>
      <c r="H15" s="28">
        <f>(G14-(G14*H87*0.2)-(G14*H95))</f>
        <v>0</v>
      </c>
      <c r="I15" s="28">
        <f>(H14-(H14*I87*0.2)-(H14*I95))</f>
        <v>0</v>
      </c>
      <c r="J15" s="28">
        <f>(I14-(I14*J87*0.2)-(I14*J95))</f>
        <v>0</v>
      </c>
      <c r="K15" s="28">
        <f>(J14-(J14*K87*0.2)-(J14*K95))</f>
        <v>0</v>
      </c>
      <c r="L15" s="28">
        <f>(K14-(K14*L87*0.2)-(K14*L95))</f>
        <v>0</v>
      </c>
      <c r="M15" s="28">
        <f>(L14-(L14*M87*0.2)-(L14*M95))</f>
        <v>0</v>
      </c>
      <c r="N15" s="28">
        <f>(M14-(M14*N87*0.2)-(M14*N95))</f>
        <v>0</v>
      </c>
      <c r="O15" s="28">
        <f>(N14-(N14*O87*0.2)-(N14*O95))</f>
        <v>0</v>
      </c>
      <c r="P15" s="28">
        <f>(O14-(O14*P87*0.2)-(O14*P95))</f>
        <v>0</v>
      </c>
      <c r="Q15" s="28">
        <f>(P14-(P14*Q87*0.2)-(P14*Q95))</f>
        <v>0</v>
      </c>
    </row>
    <row r="16" spans="1:17" ht="14.25">
      <c r="A16" s="10" t="s">
        <v>9</v>
      </c>
      <c r="B16" s="10"/>
      <c r="C16" s="3"/>
      <c r="D16" s="3"/>
      <c r="E16" s="30">
        <f t="shared" ref="E16:F16" si="1">SUM(E7:E15)</f>
        <v>0</v>
      </c>
      <c r="F16" s="20">
        <f t="shared" si="1"/>
        <v>0</v>
      </c>
      <c r="G16" s="20">
        <f t="shared" ref="G16:Q16" si="2">SUM(G7:G15)</f>
        <v>0</v>
      </c>
      <c r="H16" s="20">
        <f t="shared" si="2"/>
        <v>0</v>
      </c>
      <c r="I16" s="20">
        <f t="shared" si="2"/>
        <v>0</v>
      </c>
      <c r="J16" s="20">
        <f t="shared" si="2"/>
        <v>0</v>
      </c>
      <c r="K16" s="20">
        <f t="shared" si="2"/>
        <v>0</v>
      </c>
      <c r="L16" s="20">
        <f t="shared" si="2"/>
        <v>0</v>
      </c>
      <c r="M16" s="20">
        <f t="shared" si="2"/>
        <v>0</v>
      </c>
      <c r="N16" s="20">
        <f t="shared" si="2"/>
        <v>0</v>
      </c>
      <c r="O16" s="20">
        <f t="shared" si="2"/>
        <v>0</v>
      </c>
      <c r="P16" s="20">
        <f t="shared" si="2"/>
        <v>0</v>
      </c>
      <c r="Q16" s="20">
        <f t="shared" si="2"/>
        <v>0</v>
      </c>
    </row>
    <row r="17" spans="1:17" ht="14.25">
      <c r="A17" s="17" t="s">
        <v>42</v>
      </c>
      <c r="B17" s="9" t="s">
        <v>10</v>
      </c>
      <c r="C17" s="2"/>
      <c r="D17" s="2"/>
      <c r="E17" s="29"/>
      <c r="F17" s="28">
        <f t="shared" ref="F17:Q17" si="3">F73</f>
        <v>0</v>
      </c>
      <c r="G17" s="28">
        <f t="shared" si="3"/>
        <v>0</v>
      </c>
      <c r="H17" s="28">
        <f t="shared" si="3"/>
        <v>0</v>
      </c>
      <c r="I17" s="28">
        <f t="shared" si="3"/>
        <v>0</v>
      </c>
      <c r="J17" s="28">
        <f t="shared" si="3"/>
        <v>0</v>
      </c>
      <c r="K17" s="28">
        <f t="shared" si="3"/>
        <v>0</v>
      </c>
      <c r="L17" s="28">
        <f t="shared" si="3"/>
        <v>0</v>
      </c>
      <c r="M17" s="28">
        <f t="shared" si="3"/>
        <v>0</v>
      </c>
      <c r="N17" s="28">
        <f t="shared" si="3"/>
        <v>0</v>
      </c>
      <c r="O17" s="28">
        <f t="shared" si="3"/>
        <v>0</v>
      </c>
      <c r="P17" s="28">
        <f t="shared" si="3"/>
        <v>0</v>
      </c>
      <c r="Q17" s="28">
        <f t="shared" si="3"/>
        <v>0</v>
      </c>
    </row>
    <row r="18" spans="1:17" ht="14.25">
      <c r="A18" s="18"/>
      <c r="B18" s="15" t="s">
        <v>11</v>
      </c>
      <c r="C18" s="7"/>
      <c r="D18" s="7"/>
      <c r="E18" s="29"/>
      <c r="F18" s="28">
        <f>(E17-(E17*F88*0.2)-(E17*F98))</f>
        <v>0</v>
      </c>
      <c r="G18" s="28">
        <f>(F17-(F17*G88*0.2)-(F17*G98))</f>
        <v>0</v>
      </c>
      <c r="H18" s="28">
        <f>(G17-(G17*H88*0.2)-(G17*H98))</f>
        <v>0</v>
      </c>
      <c r="I18" s="28">
        <f>(H17-(H17*I88*0.2)-(H17*I98))</f>
        <v>0</v>
      </c>
      <c r="J18" s="28">
        <f>(I17-(I17*J88*0.2)-(I17*J98))</f>
        <v>0</v>
      </c>
      <c r="K18" s="28">
        <f>(J17-(J17*K88*0.2)-(J17*K98))</f>
        <v>0</v>
      </c>
      <c r="L18" s="28">
        <f>(K17-(K17*L88*0.2)-(K17*L98))</f>
        <v>0</v>
      </c>
      <c r="M18" s="28">
        <f>(L17-(L17*M88*0.2)-(L17*M98))</f>
        <v>0</v>
      </c>
      <c r="N18" s="28">
        <f>(M17-(M17*N88*0.2)-(M17*N98))</f>
        <v>0</v>
      </c>
      <c r="O18" s="28">
        <f>(N17-(N17*O88*0.2)-(N17*O98))</f>
        <v>0</v>
      </c>
      <c r="P18" s="28">
        <f>(O17-(O17*P88*0.2)-(O17*P98))</f>
        <v>0</v>
      </c>
      <c r="Q18" s="28">
        <f>(P17-(P17*Q88*0.2)-(P17*Q98))</f>
        <v>0</v>
      </c>
    </row>
    <row r="19" spans="1:17" ht="14.25">
      <c r="A19" s="18"/>
      <c r="B19" s="15" t="s">
        <v>12</v>
      </c>
      <c r="C19" s="7"/>
      <c r="D19" s="7"/>
      <c r="E19" s="29"/>
      <c r="F19" s="28">
        <f>(E18-(E18*F88*0.2)-(E18*F98))</f>
        <v>0</v>
      </c>
      <c r="G19" s="28">
        <f>(F18-(F18*G88*0.2)-(F18*G98))</f>
        <v>0</v>
      </c>
      <c r="H19" s="28">
        <f>(G18-(G18*H88*0.2)-(G18*H98))</f>
        <v>0</v>
      </c>
      <c r="I19" s="28">
        <f>(H18-(H18*I88*0.2)-(H18*I98))</f>
        <v>0</v>
      </c>
      <c r="J19" s="28">
        <f>(I18-(I18*J88*0.2)-(I18*J98))</f>
        <v>0</v>
      </c>
      <c r="K19" s="28">
        <f>(J18-(J18*K88*0.2)-(J18*K98))</f>
        <v>0</v>
      </c>
      <c r="L19" s="28">
        <f>(K18-(K18*L88*0.2)-(K18*L98))</f>
        <v>0</v>
      </c>
      <c r="M19" s="28">
        <f>(L18-(L18*M88*0.2)-(L18*M98))</f>
        <v>0</v>
      </c>
      <c r="N19" s="28">
        <f>(M18-(M18*N88*0.2)-(M18*N98))</f>
        <v>0</v>
      </c>
      <c r="O19" s="28">
        <f>(N18-(N18*O88*0.2)-(N18*O98))</f>
        <v>0</v>
      </c>
      <c r="P19" s="28">
        <f>(O18-(O18*P88*0.2)-(O18*P98))</f>
        <v>0</v>
      </c>
      <c r="Q19" s="28">
        <f>(P18-(P18*Q88*0.2)-(P18*Q98))</f>
        <v>0</v>
      </c>
    </row>
    <row r="20" spans="1:17" ht="14.25">
      <c r="A20" s="18"/>
      <c r="B20" s="15" t="s">
        <v>13</v>
      </c>
      <c r="C20" s="7"/>
      <c r="D20" s="7"/>
      <c r="E20" s="29"/>
      <c r="F20" s="28">
        <f>(E19-(E19*F88*0.2)-(E19*F99))</f>
        <v>0</v>
      </c>
      <c r="G20" s="28">
        <f>(F19-(F19*G88*0.2)-(F19*G99))</f>
        <v>0</v>
      </c>
      <c r="H20" s="28">
        <f>(G19-(G19*H88*0.2)-(G19*H99))</f>
        <v>0</v>
      </c>
      <c r="I20" s="28">
        <f>(H19-(H19*I88*0.2)-(H19*I99))</f>
        <v>0</v>
      </c>
      <c r="J20" s="28">
        <f>(I19-(I19*J88*0.2)-(I19*J99))</f>
        <v>0</v>
      </c>
      <c r="K20" s="28">
        <f>(J19-(J19*K88*0.2)-(J19*K99))</f>
        <v>0</v>
      </c>
      <c r="L20" s="28">
        <f>(K19-(K19*L88*0.2)-(K19*L99))</f>
        <v>0</v>
      </c>
      <c r="M20" s="28">
        <f>(L19-(L19*M88*0.2)-(L19*M99))</f>
        <v>0</v>
      </c>
      <c r="N20" s="28">
        <f>(M19-(M19*N88*0.2)-(M19*N99))</f>
        <v>0</v>
      </c>
      <c r="O20" s="28">
        <f>(N19-(N19*O88*0.2)-(N19*O99))</f>
        <v>0</v>
      </c>
      <c r="P20" s="28">
        <f>(O19-(O19*P88*0.2)-(O19*P99))</f>
        <v>0</v>
      </c>
      <c r="Q20" s="28">
        <f>(P19-(P19*Q88*0.2)-(P19*Q99))</f>
        <v>0</v>
      </c>
    </row>
    <row r="21" spans="1:17" ht="14.25">
      <c r="A21" s="18"/>
      <c r="B21" s="15" t="s">
        <v>14</v>
      </c>
      <c r="C21" s="7"/>
      <c r="D21" s="7"/>
      <c r="E21" s="29"/>
      <c r="F21" s="28">
        <f>(E20-(E20*F88*0.2)-(E20*F99))</f>
        <v>0</v>
      </c>
      <c r="G21" s="28">
        <f>(F20-(F20*G88*0.2)-(F20*G99))</f>
        <v>0</v>
      </c>
      <c r="H21" s="28">
        <f>(G20-(G20*H88*0.2)-(G20*H99))</f>
        <v>0</v>
      </c>
      <c r="I21" s="28">
        <f>(H20-(H20*I88*0.2)-(H20*I99))</f>
        <v>0</v>
      </c>
      <c r="J21" s="28">
        <f>(I20-(I20*J88*0.2)-(I20*J99))</f>
        <v>0</v>
      </c>
      <c r="K21" s="28">
        <f>(J20-(J20*K88*0.2)-(J20*K99))</f>
        <v>0</v>
      </c>
      <c r="L21" s="28">
        <f>(K20-(K20*L88*0.2)-(K20*L99))</f>
        <v>0</v>
      </c>
      <c r="M21" s="28">
        <f>(L20-(L20*M88*0.2)-(L20*M99))</f>
        <v>0</v>
      </c>
      <c r="N21" s="28">
        <f>(M20-(M20*N88*0.2)-(M20*N99))</f>
        <v>0</v>
      </c>
      <c r="O21" s="28">
        <f>(N20-(N20*O88*0.2)-(N20*O99))</f>
        <v>0</v>
      </c>
      <c r="P21" s="28">
        <f>(O20-(O20*P88*0.2)-(O20*P99))</f>
        <v>0</v>
      </c>
      <c r="Q21" s="28">
        <f>(P20-(P20*Q88*0.2)-(P20*Q99))</f>
        <v>0</v>
      </c>
    </row>
    <row r="22" spans="1:17" ht="14.25">
      <c r="A22" s="18"/>
      <c r="B22" s="15" t="s">
        <v>8</v>
      </c>
      <c r="C22" s="7"/>
      <c r="D22" s="7"/>
      <c r="E22" s="29"/>
      <c r="F22" s="28">
        <f>(E21-(E21*F88*0.2)-(E21*F99))</f>
        <v>0</v>
      </c>
      <c r="G22" s="28">
        <f>(F21-(F21*G88*0.2)-(F21*G99))</f>
        <v>0</v>
      </c>
      <c r="H22" s="28">
        <f>(G21-(G21*H88*0.2)-(G21*H99))</f>
        <v>0</v>
      </c>
      <c r="I22" s="28">
        <f>(H21-(H21*I88*0.2)-(H21*I99))</f>
        <v>0</v>
      </c>
      <c r="J22" s="28">
        <f>(I21-(I21*J88*0.2)-(I21*J99))</f>
        <v>0</v>
      </c>
      <c r="K22" s="28">
        <f>(J21-(J21*K88*0.2)-(J21*K99))</f>
        <v>0</v>
      </c>
      <c r="L22" s="28">
        <f>(K21-(K21*L88*0.2)-(K21*L99))</f>
        <v>0</v>
      </c>
      <c r="M22" s="28">
        <f>(L21-(L21*M88*0.2)-(L21*M99))</f>
        <v>0</v>
      </c>
      <c r="N22" s="28">
        <f>(M21-(M21*N88*0.2)-(M21*N99))</f>
        <v>0</v>
      </c>
      <c r="O22" s="28">
        <f>(N21-(N21*O88*0.2)-(N21*O99))</f>
        <v>0</v>
      </c>
      <c r="P22" s="28">
        <f>(O21-(O21*P88*0.2)-(O21*P99))</f>
        <v>0</v>
      </c>
      <c r="Q22" s="28">
        <f>(P21-(P21*Q88*0.2)-(P21*Q99))</f>
        <v>0</v>
      </c>
    </row>
    <row r="23" spans="1:17" ht="14.25">
      <c r="A23" s="18"/>
      <c r="B23" s="15" t="s">
        <v>15</v>
      </c>
      <c r="C23" s="7"/>
      <c r="D23" s="7"/>
      <c r="E23" s="29"/>
      <c r="F23" s="28">
        <f>(E22-(E22*F88*0.2)-E22*F106+E15-(E15*F87*0.2)-(E15*F95))</f>
        <v>0</v>
      </c>
      <c r="G23" s="28">
        <f>(F22-(F22*G88*0.2)-F22*G106+F15-(F15*G87*0.2)-(F15*G95))</f>
        <v>0</v>
      </c>
      <c r="H23" s="28">
        <f>(G22-(G22*H88*0.2)-G22*H106+G15-(G15*H87*0.2)-(G15*H95))</f>
        <v>0</v>
      </c>
      <c r="I23" s="28">
        <f>(H22-(H22*I88*0.2)-H22*I106+H15-(H15*I87*0.2)-(H15*I95))</f>
        <v>0</v>
      </c>
      <c r="J23" s="28">
        <f>(I22-(I22*J88*0.2)-I22*J106+I15-(I15*J87*0.2)-(I15*J95))</f>
        <v>0</v>
      </c>
      <c r="K23" s="28">
        <f>(J22-(J22*K88*0.2)-J22*K106+J15-(J15*K87*0.2)-(J15*K95))</f>
        <v>0</v>
      </c>
      <c r="L23" s="28">
        <f>(K22-(K22*L88*0.2)-K22*L106+K15-(K15*L87*0.2)-(K15*L95))</f>
        <v>0</v>
      </c>
      <c r="M23" s="28">
        <f>(L22-(L22*M88*0.2)-L22*M106+L15-(L15*M87*0.2)-(L15*M95))</f>
        <v>0</v>
      </c>
      <c r="N23" s="28">
        <f>(M22-(M22*N88*0.2)-M22*N106+M15-(M15*N87*0.2)-(M15*N95))</f>
        <v>0</v>
      </c>
      <c r="O23" s="28">
        <f>(N22-(N22*O88*0.2)-N22*O106+N15-(N15*O87*0.2)-(N15*O95))</f>
        <v>0</v>
      </c>
      <c r="P23" s="28">
        <f>(O22-(O22*P88*0.2)-O22*P106+O15-(O15*P87*0.2)-(O15*P95))</f>
        <v>0</v>
      </c>
      <c r="Q23" s="28">
        <f>(P22-(P22*Q88*0.2)-P22*Q106+P15-(P15*Q87*0.2)-(P15*Q95))</f>
        <v>0</v>
      </c>
    </row>
    <row r="24" spans="1:17" ht="14.25">
      <c r="A24" s="18"/>
      <c r="B24" s="15" t="s">
        <v>16</v>
      </c>
      <c r="C24" s="7"/>
      <c r="D24" s="7"/>
      <c r="E24" s="29"/>
      <c r="F24" s="28">
        <f>E23-(E23*F88*0.2)-E23*F106</f>
        <v>0</v>
      </c>
      <c r="G24" s="28">
        <f>F23-(F23*G88*0.2)-F23*G106</f>
        <v>0</v>
      </c>
      <c r="H24" s="28">
        <f>G23-(G23*H88*0.2)-G23*H106</f>
        <v>0</v>
      </c>
      <c r="I24" s="28">
        <f>H23-(H23*I88*0.2)-H23*I106</f>
        <v>0</v>
      </c>
      <c r="J24" s="28">
        <f>I23-(I23*J88*0.2)-I23*J106</f>
        <v>0</v>
      </c>
      <c r="K24" s="28">
        <f>J23-(J23*K88*0.2)-J23*K106</f>
        <v>0</v>
      </c>
      <c r="L24" s="28">
        <f>K23-(K23*L88*0.2)-K23*L106</f>
        <v>0</v>
      </c>
      <c r="M24" s="28">
        <f>L23-(L23*M88*0.2)-L23*M106</f>
        <v>0</v>
      </c>
      <c r="N24" s="28">
        <f>M23-(M23*N88*0.2)-M23*N106</f>
        <v>0</v>
      </c>
      <c r="O24" s="28">
        <f>N23-(N23*O88*0.2)-N23*O106</f>
        <v>0</v>
      </c>
      <c r="P24" s="28">
        <f>O23-(O23*P88*0.2)-O23*P106</f>
        <v>0</v>
      </c>
      <c r="Q24" s="28">
        <f>P23-(P23*Q88*0.2)-P23*Q106</f>
        <v>0</v>
      </c>
    </row>
    <row r="25" spans="1:17" ht="14.25">
      <c r="A25" s="14" t="s">
        <v>54</v>
      </c>
      <c r="B25" s="15"/>
      <c r="C25" s="7"/>
      <c r="D25" s="7"/>
      <c r="E25" s="29"/>
      <c r="F25" s="28">
        <f>E25-(E25*F88*4)-F73</f>
        <v>0</v>
      </c>
      <c r="G25" s="28">
        <f>F25-(F25*G88*4)-G73</f>
        <v>0</v>
      </c>
      <c r="H25" s="28">
        <f>G25-(G25*H88*4)-H73</f>
        <v>0</v>
      </c>
      <c r="I25" s="28">
        <f>H25-(H25*I88*4)-I73</f>
        <v>0</v>
      </c>
      <c r="J25" s="28">
        <f>I25-(I25*J88*4)-J73</f>
        <v>0</v>
      </c>
      <c r="K25" s="28">
        <f>J25-(J25*K88*4)-K73</f>
        <v>0</v>
      </c>
      <c r="L25" s="28">
        <f>K25-(K25*L88*4)-L73</f>
        <v>0</v>
      </c>
      <c r="M25" s="28">
        <f>L25-(L25*M88*4)-M73</f>
        <v>0</v>
      </c>
      <c r="N25" s="28">
        <f>M25-(M25*N88*4)-N73</f>
        <v>0</v>
      </c>
      <c r="O25" s="28">
        <f>N25-(N25*O88*4)-O73</f>
        <v>0</v>
      </c>
      <c r="P25" s="28">
        <f>O25-(O25*P88*4)-P73</f>
        <v>0</v>
      </c>
      <c r="Q25" s="28">
        <f>P25-(P25*Q88*4)-Q73</f>
        <v>0</v>
      </c>
    </row>
    <row r="26" spans="1:17" ht="14.25">
      <c r="A26" s="10" t="s">
        <v>17</v>
      </c>
      <c r="B26" s="10"/>
      <c r="C26" s="3"/>
      <c r="D26" s="3"/>
      <c r="E26" s="30">
        <f t="shared" ref="E26:F26" si="4">SUM(E17:E25)</f>
        <v>0</v>
      </c>
      <c r="F26" s="20">
        <f t="shared" si="4"/>
        <v>0</v>
      </c>
      <c r="G26" s="20">
        <f t="shared" ref="G26:Q26" si="5">SUM(G17:G25)</f>
        <v>0</v>
      </c>
      <c r="H26" s="20">
        <f t="shared" si="5"/>
        <v>0</v>
      </c>
      <c r="I26" s="20">
        <f t="shared" si="5"/>
        <v>0</v>
      </c>
      <c r="J26" s="20">
        <f t="shared" si="5"/>
        <v>0</v>
      </c>
      <c r="K26" s="20">
        <f t="shared" si="5"/>
        <v>0</v>
      </c>
      <c r="L26" s="20">
        <f t="shared" si="5"/>
        <v>0</v>
      </c>
      <c r="M26" s="20">
        <f t="shared" si="5"/>
        <v>0</v>
      </c>
      <c r="N26" s="20">
        <f t="shared" si="5"/>
        <v>0</v>
      </c>
      <c r="O26" s="20">
        <f t="shared" si="5"/>
        <v>0</v>
      </c>
      <c r="P26" s="20">
        <f t="shared" si="5"/>
        <v>0</v>
      </c>
      <c r="Q26" s="20">
        <f t="shared" si="5"/>
        <v>0</v>
      </c>
    </row>
    <row r="27" spans="1:17" ht="14.25">
      <c r="A27" s="10" t="s">
        <v>18</v>
      </c>
      <c r="B27" s="10"/>
      <c r="C27" s="3"/>
      <c r="D27" s="3"/>
      <c r="E27" s="30">
        <f t="shared" ref="E27:F27" si="6">E16+E26</f>
        <v>0</v>
      </c>
      <c r="F27" s="20">
        <f t="shared" si="6"/>
        <v>0</v>
      </c>
      <c r="G27" s="20">
        <f t="shared" ref="G27:Q27" si="7">G16+G26</f>
        <v>0</v>
      </c>
      <c r="H27" s="20">
        <f t="shared" si="7"/>
        <v>0</v>
      </c>
      <c r="I27" s="20">
        <f t="shared" si="7"/>
        <v>0</v>
      </c>
      <c r="J27" s="20">
        <f t="shared" si="7"/>
        <v>0</v>
      </c>
      <c r="K27" s="20">
        <f t="shared" si="7"/>
        <v>0</v>
      </c>
      <c r="L27" s="20">
        <f t="shared" si="7"/>
        <v>0</v>
      </c>
      <c r="M27" s="20">
        <f t="shared" si="7"/>
        <v>0</v>
      </c>
      <c r="N27" s="20">
        <f t="shared" si="7"/>
        <v>0</v>
      </c>
      <c r="O27" s="20">
        <f t="shared" si="7"/>
        <v>0</v>
      </c>
      <c r="P27" s="20">
        <f t="shared" si="7"/>
        <v>0</v>
      </c>
      <c r="Q27" s="20">
        <f t="shared" si="7"/>
        <v>0</v>
      </c>
    </row>
    <row r="28" spans="1:17" ht="14.25">
      <c r="A28" s="17" t="s">
        <v>43</v>
      </c>
      <c r="B28" s="15" t="s">
        <v>10</v>
      </c>
      <c r="C28" s="7"/>
      <c r="D28" s="7"/>
      <c r="E28" s="29"/>
      <c r="F28" s="28">
        <f t="shared" ref="F28:Q28" si="8">F74</f>
        <v>0</v>
      </c>
      <c r="G28" s="28">
        <f t="shared" si="8"/>
        <v>0</v>
      </c>
      <c r="H28" s="28">
        <f t="shared" si="8"/>
        <v>0</v>
      </c>
      <c r="I28" s="28">
        <f t="shared" si="8"/>
        <v>0</v>
      </c>
      <c r="J28" s="28">
        <f t="shared" si="8"/>
        <v>0</v>
      </c>
      <c r="K28" s="28">
        <f t="shared" si="8"/>
        <v>0</v>
      </c>
      <c r="L28" s="28">
        <f t="shared" si="8"/>
        <v>0</v>
      </c>
      <c r="M28" s="28">
        <f t="shared" si="8"/>
        <v>0</v>
      </c>
      <c r="N28" s="28">
        <f t="shared" si="8"/>
        <v>0</v>
      </c>
      <c r="O28" s="28">
        <f t="shared" si="8"/>
        <v>0</v>
      </c>
      <c r="P28" s="28">
        <f t="shared" si="8"/>
        <v>0</v>
      </c>
      <c r="Q28" s="28">
        <f t="shared" si="8"/>
        <v>0</v>
      </c>
    </row>
    <row r="29" spans="1:17" ht="14.25">
      <c r="A29" s="18"/>
      <c r="B29" s="15" t="s">
        <v>11</v>
      </c>
      <c r="C29" s="7"/>
      <c r="D29" s="7"/>
      <c r="E29" s="29"/>
      <c r="F29" s="28">
        <f>(E28-(E28*F89)-(E28*F102))</f>
        <v>0</v>
      </c>
      <c r="G29" s="28">
        <f>(F28-(F28*G89)-(F28*G102))</f>
        <v>0</v>
      </c>
      <c r="H29" s="28">
        <f>(G28-(G28*H89)-(G28*H102))</f>
        <v>0</v>
      </c>
      <c r="I29" s="28">
        <f>(H28-(H28*I89)-(H28*I102))</f>
        <v>0</v>
      </c>
      <c r="J29" s="28">
        <f>(I28-(I28*J89)-(I28*J102))</f>
        <v>0</v>
      </c>
      <c r="K29" s="28">
        <f>(J28-(J28*K89)-(J28*K102))</f>
        <v>0</v>
      </c>
      <c r="L29" s="28">
        <f>(K28-(K28*L89)-(K28*L102))</f>
        <v>0</v>
      </c>
      <c r="M29" s="28">
        <f>(L28-(L28*M89)-(L28*M102))</f>
        <v>0</v>
      </c>
      <c r="N29" s="28">
        <f>(M28-(M28*N89)-(M28*N102))</f>
        <v>0</v>
      </c>
      <c r="O29" s="28">
        <f>(N28-(N28*O89)-(N28*O102))</f>
        <v>0</v>
      </c>
      <c r="P29" s="28">
        <f>(O28-(O28*P89)-(O28*P102))</f>
        <v>0</v>
      </c>
      <c r="Q29" s="28">
        <f>(P28-(P28*Q89)-(P28*Q102))</f>
        <v>0</v>
      </c>
    </row>
    <row r="30" spans="1:17" ht="14.25">
      <c r="A30" s="18"/>
      <c r="B30" s="15" t="s">
        <v>12</v>
      </c>
      <c r="C30" s="7"/>
      <c r="D30" s="7"/>
      <c r="E30" s="29"/>
      <c r="F30" s="28">
        <f>(E29-(E29*F89)-(E29*F102))</f>
        <v>0</v>
      </c>
      <c r="G30" s="28">
        <f>(F29-(F29*G89)-(F29*G102))</f>
        <v>0</v>
      </c>
      <c r="H30" s="28">
        <f>(G29-(G29*H89)-(G29*H102))</f>
        <v>0</v>
      </c>
      <c r="I30" s="28">
        <f>(H29-(H29*I89)-(H29*I102))</f>
        <v>0</v>
      </c>
      <c r="J30" s="28">
        <f>(I29-(I29*J89)-(I29*J102))</f>
        <v>0</v>
      </c>
      <c r="K30" s="28">
        <f>(J29-(J29*K89)-(J29*K102))</f>
        <v>0</v>
      </c>
      <c r="L30" s="28">
        <f>(K29-(K29*L89)-(K29*L102))</f>
        <v>0</v>
      </c>
      <c r="M30" s="28">
        <f>(L29-(L29*M89)-(L29*M102))</f>
        <v>0</v>
      </c>
      <c r="N30" s="28">
        <f>(M29-(M29*N89)-(M29*N102))</f>
        <v>0</v>
      </c>
      <c r="O30" s="28">
        <f>(N29-(N29*O89)-(N29*O102))</f>
        <v>0</v>
      </c>
      <c r="P30" s="28">
        <f>(O29-(O29*P89)-(O29*P102))</f>
        <v>0</v>
      </c>
      <c r="Q30" s="28">
        <f>(P29-(P29*Q89)-(P29*Q102))</f>
        <v>0</v>
      </c>
    </row>
    <row r="31" spans="1:17" ht="14.25">
      <c r="A31" s="18"/>
      <c r="B31" s="15" t="s">
        <v>13</v>
      </c>
      <c r="C31" s="7"/>
      <c r="D31" s="7"/>
      <c r="E31" s="29"/>
      <c r="F31" s="28">
        <f>(E30-(E30*F89)-(E30*F103))</f>
        <v>0</v>
      </c>
      <c r="G31" s="28">
        <f>(F30-(F30*G89)-(F30*G103))</f>
        <v>0</v>
      </c>
      <c r="H31" s="28">
        <f>(G30-(G30*H89)-(G30*H103))</f>
        <v>0</v>
      </c>
      <c r="I31" s="28">
        <f>(H30-(H30*I89)-(H30*I103))</f>
        <v>0</v>
      </c>
      <c r="J31" s="28">
        <f>(I30-(I30*J89)-(I30*J103))</f>
        <v>0</v>
      </c>
      <c r="K31" s="28">
        <f>(J30-(J30*K89)-(J30*K103))</f>
        <v>0</v>
      </c>
      <c r="L31" s="28">
        <f>(K30-(K30*L89)-(K30*L103))</f>
        <v>0</v>
      </c>
      <c r="M31" s="28">
        <f>(L30-(L30*M89)-(L30*M103))</f>
        <v>0</v>
      </c>
      <c r="N31" s="28">
        <f>(M30-(M30*N89)-(M30*N103))</f>
        <v>0</v>
      </c>
      <c r="O31" s="28">
        <f>(N30-(N30*O89)-(N30*O103))</f>
        <v>0</v>
      </c>
      <c r="P31" s="28">
        <f>(O30-(O30*P89)-(O30*P103))</f>
        <v>0</v>
      </c>
      <c r="Q31" s="28">
        <f>(P30-(P30*Q89)-(P30*Q103))</f>
        <v>0</v>
      </c>
    </row>
    <row r="32" spans="1:17" ht="14.25">
      <c r="A32" s="18"/>
      <c r="B32" s="15" t="s">
        <v>14</v>
      </c>
      <c r="C32" s="7"/>
      <c r="D32" s="7"/>
      <c r="E32" s="29"/>
      <c r="F32" s="28">
        <f>(E31-(E31*F89)-(E31*F103))</f>
        <v>0</v>
      </c>
      <c r="G32" s="28">
        <f>(F31-(F31*G89)-(F31*G103))</f>
        <v>0</v>
      </c>
      <c r="H32" s="28">
        <f>(G31-(G31*H89)-(G31*H103))</f>
        <v>0</v>
      </c>
      <c r="I32" s="28">
        <f>(H31-(H31*I89)-(H31*I103))</f>
        <v>0</v>
      </c>
      <c r="J32" s="28">
        <f>(I31-(I31*J89)-(I31*J103))</f>
        <v>0</v>
      </c>
      <c r="K32" s="28">
        <f>(J31-(J31*K89)-(J31*K103))</f>
        <v>0</v>
      </c>
      <c r="L32" s="28">
        <f>(K31-(K31*L89)-(K31*L103))</f>
        <v>0</v>
      </c>
      <c r="M32" s="28">
        <f>(L31-(L31*M89)-(L31*M103))</f>
        <v>0</v>
      </c>
      <c r="N32" s="28">
        <f>(M31-(M31*N89)-(M31*N103))</f>
        <v>0</v>
      </c>
      <c r="O32" s="28">
        <f>(N31-(N31*O89)-(N31*O103))</f>
        <v>0</v>
      </c>
      <c r="P32" s="28">
        <f>(O31-(O31*P89)-(O31*P103))</f>
        <v>0</v>
      </c>
      <c r="Q32" s="28">
        <f>(P31-(P31*Q89)-(P31*Q103))</f>
        <v>0</v>
      </c>
    </row>
    <row r="33" spans="1:17" ht="14.25">
      <c r="A33" s="18"/>
      <c r="B33" s="9" t="s">
        <v>8</v>
      </c>
      <c r="C33" s="2"/>
      <c r="D33" s="2"/>
      <c r="E33" s="29"/>
      <c r="F33" s="28">
        <f>(E32-(E32*F89)-(E32*F103))</f>
        <v>0</v>
      </c>
      <c r="G33" s="28">
        <f>(F32-(F32*G89)-(F32*G103))</f>
        <v>0</v>
      </c>
      <c r="H33" s="28">
        <f>(G32-(G32*H89)-(G32*H103))</f>
        <v>0</v>
      </c>
      <c r="I33" s="28">
        <f>(H32-(H32*I89)-(H32*I103))</f>
        <v>0</v>
      </c>
      <c r="J33" s="28">
        <f>(I32-(I32*J89)-(I32*J103))</f>
        <v>0</v>
      </c>
      <c r="K33" s="28">
        <f>(J32-(J32*K89)-(J32*K103))</f>
        <v>0</v>
      </c>
      <c r="L33" s="28">
        <f>(K32-(K32*L89)-(K32*L103))</f>
        <v>0</v>
      </c>
      <c r="M33" s="28">
        <f>(L32-(L32*M89)-(L32*M103))</f>
        <v>0</v>
      </c>
      <c r="N33" s="28">
        <f>(M32-(M32*N89)-(M32*N103))</f>
        <v>0</v>
      </c>
      <c r="O33" s="28">
        <f>(N32-(N32*O89)-(N32*O103))</f>
        <v>0</v>
      </c>
      <c r="P33" s="28">
        <f>(O32-(O32*P89)-(O32*P103))</f>
        <v>0</v>
      </c>
      <c r="Q33" s="28">
        <f>(P32-(P32*Q89)-(P32*Q103))</f>
        <v>0</v>
      </c>
    </row>
    <row r="34" spans="1:17" ht="14.25">
      <c r="A34" s="18"/>
      <c r="B34" s="9" t="s">
        <v>19</v>
      </c>
      <c r="C34" s="2"/>
      <c r="D34" s="2"/>
      <c r="E34" s="29"/>
      <c r="F34" s="28">
        <f>(E33-(E33*F89)-(+E33*F107))</f>
        <v>0</v>
      </c>
      <c r="G34" s="28">
        <f>(F33-(F33*G89)-(+F33*G107))</f>
        <v>0</v>
      </c>
      <c r="H34" s="28">
        <f>(G33-(G33*H89)-(+G33*H107))</f>
        <v>0</v>
      </c>
      <c r="I34" s="28">
        <f>(H33-(H33*I89)-(+H33*I107))</f>
        <v>0</v>
      </c>
      <c r="J34" s="28">
        <f>(I33-(I33*J89)-(+I33*J107))</f>
        <v>0</v>
      </c>
      <c r="K34" s="28">
        <f>(J33-(J33*K89)-(+J33*K107))</f>
        <v>0</v>
      </c>
      <c r="L34" s="28">
        <f>(K33-(K33*L89)-(+K33*L107))</f>
        <v>0</v>
      </c>
      <c r="M34" s="28">
        <f>(L33-(L33*M89)-(+L33*M107))</f>
        <v>0</v>
      </c>
      <c r="N34" s="28">
        <f>(M33-(M33*N89)-(+M33*N107))</f>
        <v>0</v>
      </c>
      <c r="O34" s="28">
        <f>(N33-(N33*O89)-(+N33*O107))</f>
        <v>0</v>
      </c>
      <c r="P34" s="28">
        <f>(O33-(O33*P89)-(+O33*P107))</f>
        <v>0</v>
      </c>
      <c r="Q34" s="28">
        <f>(P33-(P33*Q89)-(+P33*Q107))</f>
        <v>0</v>
      </c>
    </row>
    <row r="35" spans="1:17" ht="14.25">
      <c r="A35" s="18"/>
      <c r="B35" s="9" t="s">
        <v>20</v>
      </c>
      <c r="C35" s="2"/>
      <c r="D35" s="2"/>
      <c r="E35" s="29"/>
      <c r="F35" s="28">
        <f>(E34-(E34*F89)-E34*F107)</f>
        <v>0</v>
      </c>
      <c r="G35" s="28">
        <f>(F34-(F34*G89)-F34*G107)</f>
        <v>0</v>
      </c>
      <c r="H35" s="28">
        <f>(G34-(G34*H89)-G34*H107)</f>
        <v>0</v>
      </c>
      <c r="I35" s="28">
        <f>(H34-(H34*I89)-H34*I107)</f>
        <v>0</v>
      </c>
      <c r="J35" s="28">
        <f>(I34-(I34*J89)-I34*J107)</f>
        <v>0</v>
      </c>
      <c r="K35" s="28">
        <f>(J34-(J34*K89)-J34*K107)</f>
        <v>0</v>
      </c>
      <c r="L35" s="28">
        <f>(K34-(K34*L89)-K34*L107)</f>
        <v>0</v>
      </c>
      <c r="M35" s="28">
        <f>(L34-(L34*M89)-L34*M107)</f>
        <v>0</v>
      </c>
      <c r="N35" s="28">
        <f>(M34-(M34*N89)-M34*N107)</f>
        <v>0</v>
      </c>
      <c r="O35" s="28">
        <f>(N34-(N34*O89)-N34*O107)</f>
        <v>0</v>
      </c>
      <c r="P35" s="28">
        <f>(O34-(O34*P89)-O34*P107)</f>
        <v>0</v>
      </c>
      <c r="Q35" s="28">
        <f>(P34-(P34*Q89)-P34*Q107)</f>
        <v>0</v>
      </c>
    </row>
    <row r="36" spans="1:17" ht="14.25">
      <c r="A36" s="15" t="s">
        <v>86</v>
      </c>
      <c r="B36" s="15"/>
      <c r="C36" s="7"/>
      <c r="D36" s="7"/>
      <c r="E36" s="29"/>
      <c r="F36" s="28">
        <f>E36+(E45-(E45*F89))+(E28+E29)*F102+(E30+E31+E32)*F103-(E36*F89)-F74</f>
        <v>0</v>
      </c>
      <c r="G36" s="28">
        <f>F36+(F45-(F45*G89))+(F28+F29)*G102+(F30+F31+F32)*G103-(F36*G89)-G74</f>
        <v>0</v>
      </c>
      <c r="H36" s="28">
        <f>G36+(G45-(G45*H89))+(G28+G29)*H102+(G30+G31+G32)*H103-(G36*H89)-H74</f>
        <v>0</v>
      </c>
      <c r="I36" s="28">
        <f>H36+(H45-(H45*I89))+(H28+H29)*I102+(H30+H31+H32)*I103-(H36*I89)-I74</f>
        <v>0</v>
      </c>
      <c r="J36" s="28">
        <f>I36+(I45-(I45*J89))+(I28+I29)*J102+(I30+I31+I32)*J103-(I36*J89)-J74</f>
        <v>0</v>
      </c>
      <c r="K36" s="28">
        <f>J36+(J45-(J45*K89))+(J28+J29)*K102+(J30+J31+J32)*K103-(J36*K89)-K74</f>
        <v>0</v>
      </c>
      <c r="L36" s="28">
        <f>K36+(K45-(K45*L89))+(K28+K29)*L102+(K30+K31+K32)*L103-(K36*L89)-L74</f>
        <v>0</v>
      </c>
      <c r="M36" s="28">
        <f>L36+(L45-(L45*M89))+(L28+L29)*M102+(L30+L31+L32)*M103-(L36*M89)-M74</f>
        <v>0</v>
      </c>
      <c r="N36" s="28">
        <f>M36+(M45-(M45*N89))+(M28+M29)*N102+(M30+M31+M32)*N103-(M36*N89)-N74</f>
        <v>0</v>
      </c>
      <c r="O36" s="28">
        <f>N36+(N45-(N45*O89))+(N28+N29)*O102+(N30+N31+N32)*O103-(N36*O89)-O74</f>
        <v>0</v>
      </c>
      <c r="P36" s="28">
        <f>O36+(O45-(O45*P89))+(O28+O29)*P102+(O30+O31+O32)*P103-(O36*P89)-P74</f>
        <v>0</v>
      </c>
      <c r="Q36" s="28">
        <f>P36+(P45-(P45*Q89))+(P28+P29)*Q102+(P30+P31+P32)*Q103-(P36*Q89)-Q74</f>
        <v>0</v>
      </c>
    </row>
    <row r="37" spans="1:17" ht="14.25">
      <c r="A37" s="19" t="s">
        <v>87</v>
      </c>
      <c r="B37" s="15" t="s">
        <v>21</v>
      </c>
      <c r="C37" s="7"/>
      <c r="D37" s="7"/>
      <c r="E37" s="29"/>
      <c r="F37" s="28">
        <f>(E50-(E50*F90))</f>
        <v>0</v>
      </c>
      <c r="G37" s="28">
        <f>(F50-(F50*G90))</f>
        <v>0</v>
      </c>
      <c r="H37" s="28">
        <f>(G50-(G50*H90))</f>
        <v>0</v>
      </c>
      <c r="I37" s="28">
        <f>(H50-(H50*I90))</f>
        <v>0</v>
      </c>
      <c r="J37" s="28">
        <f>(I50-(I50*J90))</f>
        <v>0</v>
      </c>
      <c r="K37" s="28">
        <f>(J50-(J50*K90))</f>
        <v>0</v>
      </c>
      <c r="L37" s="28">
        <f>(K50-(K50*L90))</f>
        <v>0</v>
      </c>
      <c r="M37" s="28">
        <f>(L50-(L50*M90))</f>
        <v>0</v>
      </c>
      <c r="N37" s="28">
        <f>(M50-(M50*N90))</f>
        <v>0</v>
      </c>
      <c r="O37" s="28">
        <f>(N50-(N50*O90))</f>
        <v>0</v>
      </c>
      <c r="P37" s="28">
        <f>(O50-(O50*P90))</f>
        <v>0</v>
      </c>
      <c r="Q37" s="28">
        <f>(P50-(P50*Q90))</f>
        <v>0</v>
      </c>
    </row>
    <row r="38" spans="1:17" ht="14.25">
      <c r="A38" s="19"/>
      <c r="B38" s="15" t="s">
        <v>22</v>
      </c>
      <c r="C38" s="7"/>
      <c r="D38" s="7"/>
      <c r="E38" s="29"/>
      <c r="F38" s="28">
        <f>(E37-(E37*F89))</f>
        <v>0</v>
      </c>
      <c r="G38" s="28">
        <f>(F37-(F37*G89))</f>
        <v>0</v>
      </c>
      <c r="H38" s="28">
        <f>(G37-(G37*H89))</f>
        <v>0</v>
      </c>
      <c r="I38" s="28">
        <f>(H37-(H37*I89))</f>
        <v>0</v>
      </c>
      <c r="J38" s="28">
        <f>(I37-(I37*J89))</f>
        <v>0</v>
      </c>
      <c r="K38" s="28">
        <f>(J37-(J37*K89))</f>
        <v>0</v>
      </c>
      <c r="L38" s="28">
        <f>(K37-(K37*L89))</f>
        <v>0</v>
      </c>
      <c r="M38" s="28">
        <f>(L37-(L37*M89))</f>
        <v>0</v>
      </c>
      <c r="N38" s="28">
        <f>(M37-(M37*N89))</f>
        <v>0</v>
      </c>
      <c r="O38" s="28">
        <f>(N37-(N37*O89))</f>
        <v>0</v>
      </c>
      <c r="P38" s="28">
        <f>(O37-(O37*P89))</f>
        <v>0</v>
      </c>
      <c r="Q38" s="28">
        <f>(P37-(P37*Q89))</f>
        <v>0</v>
      </c>
    </row>
    <row r="39" spans="1:17" ht="14.25">
      <c r="A39" s="19"/>
      <c r="B39" s="15" t="s">
        <v>23</v>
      </c>
      <c r="C39" s="7"/>
      <c r="D39" s="7"/>
      <c r="E39" s="29"/>
      <c r="F39" s="28">
        <f>(E38-(E38*F89))</f>
        <v>0</v>
      </c>
      <c r="G39" s="28">
        <f>(F38-(F38*G89))</f>
        <v>0</v>
      </c>
      <c r="H39" s="28">
        <f>(G38-(G38*H89))</f>
        <v>0</v>
      </c>
      <c r="I39" s="28">
        <f>(H38-(H38*I89))</f>
        <v>0</v>
      </c>
      <c r="J39" s="28">
        <f>(I38-(I38*J89))</f>
        <v>0</v>
      </c>
      <c r="K39" s="28">
        <f>(J38-(J38*K89))</f>
        <v>0</v>
      </c>
      <c r="L39" s="28">
        <f>(K38-(K38*L89))</f>
        <v>0</v>
      </c>
      <c r="M39" s="28">
        <f>(L38-(L38*M89))</f>
        <v>0</v>
      </c>
      <c r="N39" s="28">
        <f>(M38-(M38*N89))</f>
        <v>0</v>
      </c>
      <c r="O39" s="28">
        <f>(N38-(N38*O89))</f>
        <v>0</v>
      </c>
      <c r="P39" s="28">
        <f>(O38-(O38*P89))</f>
        <v>0</v>
      </c>
      <c r="Q39" s="28">
        <f>(P38-(P38*Q89))</f>
        <v>0</v>
      </c>
    </row>
    <row r="40" spans="1:17" ht="14.25">
      <c r="A40" s="19"/>
      <c r="B40" s="15" t="s">
        <v>24</v>
      </c>
      <c r="C40" s="7"/>
      <c r="D40" s="7"/>
      <c r="E40" s="29"/>
      <c r="F40" s="28">
        <f>(E39-(E39*F89))</f>
        <v>0</v>
      </c>
      <c r="G40" s="28">
        <f>(F39-(F39*G89))</f>
        <v>0</v>
      </c>
      <c r="H40" s="28">
        <f>(G39-(G39*H89))</f>
        <v>0</v>
      </c>
      <c r="I40" s="28">
        <f>(H39-(H39*I89))</f>
        <v>0</v>
      </c>
      <c r="J40" s="28">
        <f>(I39-(I39*J89))</f>
        <v>0</v>
      </c>
      <c r="K40" s="28">
        <f>(J39-(J39*K89))</f>
        <v>0</v>
      </c>
      <c r="L40" s="28">
        <f>(K39-(K39*L89))</f>
        <v>0</v>
      </c>
      <c r="M40" s="28">
        <f>(L39-(L39*M89))</f>
        <v>0</v>
      </c>
      <c r="N40" s="28">
        <f>(M39-(M39*N89))</f>
        <v>0</v>
      </c>
      <c r="O40" s="28">
        <f>(N39-(N39*O89))</f>
        <v>0</v>
      </c>
      <c r="P40" s="28">
        <f>(O39-(O39*P89))</f>
        <v>0</v>
      </c>
      <c r="Q40" s="28">
        <f>(P39-(P39*Q89))</f>
        <v>0</v>
      </c>
    </row>
    <row r="41" spans="1:17" ht="14.25">
      <c r="A41" s="19"/>
      <c r="B41" s="15" t="s">
        <v>25</v>
      </c>
      <c r="C41" s="7"/>
      <c r="D41" s="7"/>
      <c r="E41" s="29"/>
      <c r="F41" s="28">
        <f>(E40-(E40*F89))</f>
        <v>0</v>
      </c>
      <c r="G41" s="28">
        <f>(F40-(F40*G89))</f>
        <v>0</v>
      </c>
      <c r="H41" s="28">
        <f>(G40-(G40*H89))</f>
        <v>0</v>
      </c>
      <c r="I41" s="28">
        <f>(H40-(H40*I89))</f>
        <v>0</v>
      </c>
      <c r="J41" s="28">
        <f>(I40-(I40*J89))</f>
        <v>0</v>
      </c>
      <c r="K41" s="28">
        <f>(J40-(J40*K89))</f>
        <v>0</v>
      </c>
      <c r="L41" s="28">
        <f>(K40-(K40*L89))</f>
        <v>0</v>
      </c>
      <c r="M41" s="28">
        <f>(L40-(L40*M89))</f>
        <v>0</v>
      </c>
      <c r="N41" s="28">
        <f>(M40-(M40*N89))</f>
        <v>0</v>
      </c>
      <c r="O41" s="28">
        <f>(N40-(N40*O89))</f>
        <v>0</v>
      </c>
      <c r="P41" s="28">
        <f>(O40-(O40*P89))</f>
        <v>0</v>
      </c>
      <c r="Q41" s="28">
        <f>(P40-(P40*Q89))</f>
        <v>0</v>
      </c>
    </row>
    <row r="42" spans="1:17" ht="14.25">
      <c r="A42" s="19"/>
      <c r="B42" s="15" t="s">
        <v>26</v>
      </c>
      <c r="C42" s="7"/>
      <c r="D42" s="7"/>
      <c r="E42" s="29"/>
      <c r="F42" s="28">
        <f>(E41-(E41*F89))</f>
        <v>0</v>
      </c>
      <c r="G42" s="28">
        <f>(F41-(F41*G89))</f>
        <v>0</v>
      </c>
      <c r="H42" s="28">
        <f>(G41-(G41*H89))</f>
        <v>0</v>
      </c>
      <c r="I42" s="28">
        <f>(H41-(H41*I89))</f>
        <v>0</v>
      </c>
      <c r="J42" s="28">
        <f>(I41-(I41*J89))</f>
        <v>0</v>
      </c>
      <c r="K42" s="28">
        <f>(J41-(J41*K89))</f>
        <v>0</v>
      </c>
      <c r="L42" s="28">
        <f>(K41-(K41*L89))</f>
        <v>0</v>
      </c>
      <c r="M42" s="28">
        <f>(L41-(L41*M89))</f>
        <v>0</v>
      </c>
      <c r="N42" s="28">
        <f>(M41-(M41*N89))</f>
        <v>0</v>
      </c>
      <c r="O42" s="28">
        <f>(N41-(N41*O89))</f>
        <v>0</v>
      </c>
      <c r="P42" s="28">
        <f>(O41-(O41*P89))</f>
        <v>0</v>
      </c>
      <c r="Q42" s="28">
        <f>(P41-(P41*Q89))</f>
        <v>0</v>
      </c>
    </row>
    <row r="43" spans="1:17" ht="14.25">
      <c r="A43" s="19"/>
      <c r="B43" s="15" t="s">
        <v>27</v>
      </c>
      <c r="C43" s="7"/>
      <c r="D43" s="7"/>
      <c r="E43" s="29"/>
      <c r="F43" s="28">
        <f>(E42-(E42*F89))</f>
        <v>0</v>
      </c>
      <c r="G43" s="28">
        <f>(F42-(F42*G89))</f>
        <v>0</v>
      </c>
      <c r="H43" s="28">
        <f>(G42-(G42*H89))</f>
        <v>0</v>
      </c>
      <c r="I43" s="28">
        <f>(H42-(H42*I89))</f>
        <v>0</v>
      </c>
      <c r="J43" s="28">
        <f>(I42-(I42*J89))</f>
        <v>0</v>
      </c>
      <c r="K43" s="28">
        <f>(J42-(J42*K89))</f>
        <v>0</v>
      </c>
      <c r="L43" s="28">
        <f>(K42-(K42*L89))</f>
        <v>0</v>
      </c>
      <c r="M43" s="28">
        <f>(L42-(L42*M89))</f>
        <v>0</v>
      </c>
      <c r="N43" s="28">
        <f>(M42-(M42*N89))</f>
        <v>0</v>
      </c>
      <c r="O43" s="28">
        <f>(N42-(N42*O89))</f>
        <v>0</v>
      </c>
      <c r="P43" s="28">
        <f>(O42-(O42*P89))</f>
        <v>0</v>
      </c>
      <c r="Q43" s="28">
        <f>(P42-(P42*Q89))</f>
        <v>0</v>
      </c>
    </row>
    <row r="44" spans="1:17" ht="14.25">
      <c r="A44" s="19"/>
      <c r="B44" s="15" t="s">
        <v>28</v>
      </c>
      <c r="C44" s="7"/>
      <c r="D44" s="7"/>
      <c r="E44" s="29"/>
      <c r="F44" s="28">
        <f>(E43-(E43*F89))</f>
        <v>0</v>
      </c>
      <c r="G44" s="28">
        <f>(F43-(F43*G89))</f>
        <v>0</v>
      </c>
      <c r="H44" s="28">
        <f>(G43-(G43*H89))</f>
        <v>0</v>
      </c>
      <c r="I44" s="28">
        <f>(H43-(H43*I89))</f>
        <v>0</v>
      </c>
      <c r="J44" s="28">
        <f>(I43-(I43*J89))</f>
        <v>0</v>
      </c>
      <c r="K44" s="28">
        <f>(J43-(J43*K89))</f>
        <v>0</v>
      </c>
      <c r="L44" s="28">
        <f>(K43-(K43*L89))</f>
        <v>0</v>
      </c>
      <c r="M44" s="28">
        <f>(L43-(L43*M89))</f>
        <v>0</v>
      </c>
      <c r="N44" s="28">
        <f>(M43-(M43*N89))</f>
        <v>0</v>
      </c>
      <c r="O44" s="28">
        <f>(N43-(N43*O89))</f>
        <v>0</v>
      </c>
      <c r="P44" s="28">
        <f>(O43-(O43*P89))</f>
        <v>0</v>
      </c>
      <c r="Q44" s="28">
        <f>(P43-(P43*Q89))</f>
        <v>0</v>
      </c>
    </row>
    <row r="45" spans="1:17" ht="14.25">
      <c r="A45" s="19"/>
      <c r="B45" s="15" t="s">
        <v>29</v>
      </c>
      <c r="C45" s="7"/>
      <c r="D45" s="7"/>
      <c r="E45" s="29"/>
      <c r="F45" s="28">
        <f>(E44-(E44*F89))</f>
        <v>0</v>
      </c>
      <c r="G45" s="28">
        <f>(F44-(F44*G89))</f>
        <v>0</v>
      </c>
      <c r="H45" s="28">
        <f>(G44-(G44*H89))</f>
        <v>0</v>
      </c>
      <c r="I45" s="28">
        <f>(H44-(H44*I89))</f>
        <v>0</v>
      </c>
      <c r="J45" s="28">
        <f>(I44-(I44*J89))</f>
        <v>0</v>
      </c>
      <c r="K45" s="28">
        <f>(J44-(J44*K89))</f>
        <v>0</v>
      </c>
      <c r="L45" s="28">
        <f>(K44-(K44*L89))</f>
        <v>0</v>
      </c>
      <c r="M45" s="28">
        <f>(L44-(L44*M89))</f>
        <v>0</v>
      </c>
      <c r="N45" s="28">
        <f>(M44-(M44*N89))</f>
        <v>0</v>
      </c>
      <c r="O45" s="28">
        <f>(N44-(N44*O89))</f>
        <v>0</v>
      </c>
      <c r="P45" s="28">
        <f>(O44-(O44*P89))</f>
        <v>0</v>
      </c>
      <c r="Q45" s="28">
        <f>(P44-(P44*Q89))</f>
        <v>0</v>
      </c>
    </row>
    <row r="46" spans="1:17" ht="14.25">
      <c r="A46" s="10" t="s">
        <v>30</v>
      </c>
      <c r="B46" s="10"/>
      <c r="C46" s="3"/>
      <c r="D46" s="3"/>
      <c r="E46" s="30">
        <f t="shared" ref="E46:F46" si="9">SUM(E28:E45)</f>
        <v>0</v>
      </c>
      <c r="F46" s="20">
        <f t="shared" si="9"/>
        <v>0</v>
      </c>
      <c r="G46" s="20">
        <f t="shared" ref="G46:Q46" si="10">SUM(G28:G45)</f>
        <v>0</v>
      </c>
      <c r="H46" s="20">
        <f t="shared" si="10"/>
        <v>0</v>
      </c>
      <c r="I46" s="20">
        <f t="shared" si="10"/>
        <v>0</v>
      </c>
      <c r="J46" s="20">
        <f t="shared" si="10"/>
        <v>0</v>
      </c>
      <c r="K46" s="20">
        <f t="shared" si="10"/>
        <v>0</v>
      </c>
      <c r="L46" s="20">
        <f t="shared" si="10"/>
        <v>0</v>
      </c>
      <c r="M46" s="20">
        <f t="shared" si="10"/>
        <v>0</v>
      </c>
      <c r="N46" s="20">
        <f t="shared" si="10"/>
        <v>0</v>
      </c>
      <c r="O46" s="20">
        <f t="shared" si="10"/>
        <v>0</v>
      </c>
      <c r="P46" s="20">
        <f t="shared" si="10"/>
        <v>0</v>
      </c>
      <c r="Q46" s="20">
        <f t="shared" si="10"/>
        <v>0</v>
      </c>
    </row>
    <row r="47" spans="1:17" ht="14.25">
      <c r="A47" s="19" t="s">
        <v>88</v>
      </c>
      <c r="B47" s="15" t="s">
        <v>31</v>
      </c>
      <c r="C47" s="7"/>
      <c r="D47" s="7"/>
      <c r="E47" s="29"/>
      <c r="F47" s="28">
        <f>(E53-(E53*F90))</f>
        <v>0</v>
      </c>
      <c r="G47" s="28">
        <f>(F53-(F53*G90))</f>
        <v>0</v>
      </c>
      <c r="H47" s="28">
        <f>(G53-(G53*H90))</f>
        <v>0</v>
      </c>
      <c r="I47" s="28">
        <f>(H53-(H53*I90))</f>
        <v>0</v>
      </c>
      <c r="J47" s="28">
        <f>(I53-(I53*J90))</f>
        <v>0</v>
      </c>
      <c r="K47" s="28">
        <f>(J53-(J53*K90))</f>
        <v>0</v>
      </c>
      <c r="L47" s="28">
        <f>(K53-(K53*L90))</f>
        <v>0</v>
      </c>
      <c r="M47" s="28">
        <f>(L53-(L53*M90))</f>
        <v>0</v>
      </c>
      <c r="N47" s="28">
        <f>(M53-(M53*N90))</f>
        <v>0</v>
      </c>
      <c r="O47" s="28">
        <f>(N53-(N53*O90))</f>
        <v>0</v>
      </c>
      <c r="P47" s="28">
        <f>(O53-(O53*P90))</f>
        <v>0</v>
      </c>
      <c r="Q47" s="28">
        <f>(P53-(P53*Q90))</f>
        <v>0</v>
      </c>
    </row>
    <row r="48" spans="1:17" ht="14.25">
      <c r="A48" s="19"/>
      <c r="B48" s="15" t="s">
        <v>32</v>
      </c>
      <c r="C48" s="7"/>
      <c r="D48" s="7"/>
      <c r="E48" s="29"/>
      <c r="F48" s="28">
        <f>(E47-(E47*F90))</f>
        <v>0</v>
      </c>
      <c r="G48" s="28">
        <f>(F47-(F47*G90))</f>
        <v>0</v>
      </c>
      <c r="H48" s="28">
        <f>(G47-(G47*H90))</f>
        <v>0</v>
      </c>
      <c r="I48" s="28">
        <f>(H47-(H47*I90))</f>
        <v>0</v>
      </c>
      <c r="J48" s="28">
        <f>(I47-(I47*J90))</f>
        <v>0</v>
      </c>
      <c r="K48" s="28">
        <f>(J47-(J47*K90))</f>
        <v>0</v>
      </c>
      <c r="L48" s="28">
        <f>(K47-(K47*L90))</f>
        <v>0</v>
      </c>
      <c r="M48" s="28">
        <f>(L47-(L47*M90))</f>
        <v>0</v>
      </c>
      <c r="N48" s="28">
        <f>(M47-(M47*N90))</f>
        <v>0</v>
      </c>
      <c r="O48" s="28">
        <f>(N47-(N47*O90))</f>
        <v>0</v>
      </c>
      <c r="P48" s="28">
        <f>(O47-(O47*P90))</f>
        <v>0</v>
      </c>
      <c r="Q48" s="28">
        <f>(P47-(P47*Q90))</f>
        <v>0</v>
      </c>
    </row>
    <row r="49" spans="1:33" ht="14.25">
      <c r="A49" s="19"/>
      <c r="B49" s="15" t="s">
        <v>33</v>
      </c>
      <c r="C49" s="7"/>
      <c r="D49" s="7"/>
      <c r="E49" s="29"/>
      <c r="F49" s="28">
        <f>(E48-(E48*F90))</f>
        <v>0</v>
      </c>
      <c r="G49" s="28">
        <f>(F48-(F48*G90))</f>
        <v>0</v>
      </c>
      <c r="H49" s="28">
        <f>(G48-(G48*H90))</f>
        <v>0</v>
      </c>
      <c r="I49" s="28">
        <f>(H48-(H48*I90))</f>
        <v>0</v>
      </c>
      <c r="J49" s="28">
        <f>(I48-(I48*J90))</f>
        <v>0</v>
      </c>
      <c r="K49" s="28">
        <f>(J48-(J48*K90))</f>
        <v>0</v>
      </c>
      <c r="L49" s="28">
        <f>(K48-(K48*L90))</f>
        <v>0</v>
      </c>
      <c r="M49" s="28">
        <f>(L48-(L48*M90))</f>
        <v>0</v>
      </c>
      <c r="N49" s="28">
        <f>(M48-(M48*N90))</f>
        <v>0</v>
      </c>
      <c r="O49" s="28">
        <f>(N48-(N48*O90))</f>
        <v>0</v>
      </c>
      <c r="P49" s="28">
        <f>(O48-(O48*P90))</f>
        <v>0</v>
      </c>
      <c r="Q49" s="28">
        <f>(P48-(P48*Q90))</f>
        <v>0</v>
      </c>
    </row>
    <row r="50" spans="1:33" ht="14.25">
      <c r="A50" s="19"/>
      <c r="B50" s="15" t="s">
        <v>34</v>
      </c>
      <c r="C50" s="7"/>
      <c r="D50" s="7"/>
      <c r="E50" s="29"/>
      <c r="F50" s="28">
        <f>(E49-(E49*F90))</f>
        <v>0</v>
      </c>
      <c r="G50" s="28">
        <f>(F49-(F49*G90))</f>
        <v>0</v>
      </c>
      <c r="H50" s="28">
        <f>(G49-(G49*H90))</f>
        <v>0</v>
      </c>
      <c r="I50" s="28">
        <f>(H49-(H49*I90))</f>
        <v>0</v>
      </c>
      <c r="J50" s="28">
        <f>(I49-(I49*J90))</f>
        <v>0</v>
      </c>
      <c r="K50" s="28">
        <f>(J49-(J49*K90))</f>
        <v>0</v>
      </c>
      <c r="L50" s="28">
        <f>(K49-(K49*L90))</f>
        <v>0</v>
      </c>
      <c r="M50" s="28">
        <f>(L49-(L49*M90))</f>
        <v>0</v>
      </c>
      <c r="N50" s="28">
        <f>(M49-(M49*N90))</f>
        <v>0</v>
      </c>
      <c r="O50" s="28">
        <f>(N49-(N49*O90))</f>
        <v>0</v>
      </c>
      <c r="P50" s="28">
        <f>(O49-(O49*P90))</f>
        <v>0</v>
      </c>
      <c r="Q50" s="28">
        <f>(P49-(P49*Q90))</f>
        <v>0</v>
      </c>
    </row>
    <row r="51" spans="1:33" ht="14.25">
      <c r="A51" s="10" t="s">
        <v>35</v>
      </c>
      <c r="B51" s="10"/>
      <c r="C51" s="3"/>
      <c r="D51" s="3"/>
      <c r="E51" s="30">
        <f>SUM(E47:E50)</f>
        <v>0</v>
      </c>
      <c r="F51" s="20">
        <f>SUM(F47:F50)</f>
        <v>0</v>
      </c>
      <c r="G51" s="20">
        <f>SUM(G47:G50)</f>
        <v>0</v>
      </c>
      <c r="H51" s="20">
        <f t="shared" ref="H51:Q51" si="11">SUM(H47:H50)</f>
        <v>0</v>
      </c>
      <c r="I51" s="20">
        <f t="shared" si="11"/>
        <v>0</v>
      </c>
      <c r="J51" s="20">
        <f t="shared" si="11"/>
        <v>0</v>
      </c>
      <c r="K51" s="20">
        <f t="shared" si="11"/>
        <v>0</v>
      </c>
      <c r="L51" s="20">
        <f t="shared" si="11"/>
        <v>0</v>
      </c>
      <c r="M51" s="20">
        <f t="shared" si="11"/>
        <v>0</v>
      </c>
      <c r="N51" s="20">
        <f t="shared" si="11"/>
        <v>0</v>
      </c>
      <c r="O51" s="20">
        <f t="shared" si="11"/>
        <v>0</v>
      </c>
      <c r="P51" s="20">
        <f t="shared" si="11"/>
        <v>0</v>
      </c>
      <c r="Q51" s="20">
        <f t="shared" si="11"/>
        <v>0</v>
      </c>
    </row>
    <row r="52" spans="1:33" ht="14.25">
      <c r="A52" s="19" t="s">
        <v>89</v>
      </c>
      <c r="B52" s="15" t="s">
        <v>0</v>
      </c>
      <c r="C52" s="7"/>
      <c r="D52" s="7"/>
      <c r="E52" s="29"/>
      <c r="F52" s="28">
        <f>(E23*F106+E24-(E24*F88*0.2)+E22*F106+E33*F107+E34*F107+E35-(E35*F89))*F111*F110</f>
        <v>0</v>
      </c>
      <c r="G52" s="28">
        <f>(F23*G106+F24-(F24*G88*0.2)+F22*G106+F33*G107+F34*G107+F35-(F35*G89))*G111*G110</f>
        <v>0</v>
      </c>
      <c r="H52" s="28">
        <f>(G23*H106+G24-(G24*H88*0.2)+G22*H106+G33*H107+G34*H107+G35-(G35*H89))*H111*H110</f>
        <v>0</v>
      </c>
      <c r="I52" s="28">
        <f>(H23*I106+H24-(H24*I88*0.2)+H22*I106+H33*I107+H34*I107+H35-(H35*I89))*I111*I110</f>
        <v>0</v>
      </c>
      <c r="J52" s="28">
        <f>(I23*J106+I24-(I24*J88*0.2)+I22*J106+I33*J107+I34*J107+I35-(I35*J89))*J111*J110</f>
        <v>0</v>
      </c>
      <c r="K52" s="28">
        <f>(J23*K106+J24-(J24*K88*0.2)+J22*K106+J33*K107+J34*K107+J35-(J35*K89))*K111*K110</f>
        <v>0</v>
      </c>
      <c r="L52" s="28">
        <f>(K23*L106+K24-(K24*L88*0.2)+K22*L106+K33*L107+K34*L107+K35-(K35*L89))*L111*L110</f>
        <v>0</v>
      </c>
      <c r="M52" s="28">
        <f>(L23*M106+L24-(L24*M88*0.2)+L22*M106+L33*M107+L34*M107+L35-(L35*M89))*M111*M110</f>
        <v>0</v>
      </c>
      <c r="N52" s="28">
        <f>(M23*N106+M24-(M24*N88*0.2)+M22*N106+M33*N107+M34*N107+M35-(M35*N89))*N111*N110</f>
        <v>0</v>
      </c>
      <c r="O52" s="28">
        <f>(N23*O106+N24-(N24*O88*0.2)+N22*O106+N33*O107+N34*O107+N35-(N35*O89))*O111*O110</f>
        <v>0</v>
      </c>
      <c r="P52" s="28">
        <f>(O23*P106+O24-(O24*P88*0.2)+O22*P106+O33*P107+O34*P107+O35-(O35*P89))*P111*P110</f>
        <v>0</v>
      </c>
      <c r="Q52" s="28">
        <f>(P23*Q106+P24-(P24*Q88*0.2)+P22*Q106+P33*Q107+P34*Q107+P35-(P35*Q89))*Q111*Q110</f>
        <v>0</v>
      </c>
    </row>
    <row r="53" spans="1:33" ht="14.25">
      <c r="A53" s="19"/>
      <c r="B53" s="15" t="s">
        <v>1</v>
      </c>
      <c r="C53" s="7"/>
      <c r="D53" s="7"/>
      <c r="E53" s="29"/>
      <c r="F53" s="28">
        <f>(E52-(E52*F90))</f>
        <v>0</v>
      </c>
      <c r="G53" s="28">
        <f>(F52-(F52*G90))</f>
        <v>0</v>
      </c>
      <c r="H53" s="28">
        <f>(G52-(G52*H90))</f>
        <v>0</v>
      </c>
      <c r="I53" s="28">
        <f>(H52-(H52*I90))</f>
        <v>0</v>
      </c>
      <c r="J53" s="28">
        <f>(I52-(I52*J90))</f>
        <v>0</v>
      </c>
      <c r="K53" s="28">
        <f>(J52-(J52*K90))</f>
        <v>0</v>
      </c>
      <c r="L53" s="28">
        <f>(K52-(K52*L90))</f>
        <v>0</v>
      </c>
      <c r="M53" s="28">
        <f>(L52-(L52*M90))</f>
        <v>0</v>
      </c>
      <c r="N53" s="28">
        <f>(M52-(M52*N90))</f>
        <v>0</v>
      </c>
      <c r="O53" s="28">
        <f>(N52-(N52*O90))</f>
        <v>0</v>
      </c>
      <c r="P53" s="28">
        <f>(O52-(O52*P90))</f>
        <v>0</v>
      </c>
      <c r="Q53" s="28">
        <f>(P52-(P52*Q90))</f>
        <v>0</v>
      </c>
    </row>
    <row r="54" spans="1:33" ht="14.25">
      <c r="A54" s="10" t="s">
        <v>36</v>
      </c>
      <c r="B54" s="10"/>
      <c r="C54" s="3"/>
      <c r="D54" s="3"/>
      <c r="E54" s="30">
        <f t="shared" ref="E54:F54" si="12">SUM(E52:E53)</f>
        <v>0</v>
      </c>
      <c r="F54" s="20">
        <f t="shared" si="12"/>
        <v>0</v>
      </c>
      <c r="G54" s="20">
        <f t="shared" ref="G54:Q54" si="13">SUM(G52:G53)</f>
        <v>0</v>
      </c>
      <c r="H54" s="20">
        <f t="shared" si="13"/>
        <v>0</v>
      </c>
      <c r="I54" s="20">
        <f t="shared" si="13"/>
        <v>0</v>
      </c>
      <c r="J54" s="20">
        <f t="shared" si="13"/>
        <v>0</v>
      </c>
      <c r="K54" s="20">
        <f t="shared" si="13"/>
        <v>0</v>
      </c>
      <c r="L54" s="20">
        <f t="shared" si="13"/>
        <v>0</v>
      </c>
      <c r="M54" s="20">
        <f t="shared" si="13"/>
        <v>0</v>
      </c>
      <c r="N54" s="20">
        <f t="shared" si="13"/>
        <v>0</v>
      </c>
      <c r="O54" s="20">
        <f t="shared" si="13"/>
        <v>0</v>
      </c>
      <c r="P54" s="20">
        <f t="shared" si="13"/>
        <v>0</v>
      </c>
      <c r="Q54" s="20">
        <f t="shared" si="13"/>
        <v>0</v>
      </c>
    </row>
    <row r="55" spans="1:33" ht="14.25">
      <c r="A55" s="10" t="s">
        <v>37</v>
      </c>
      <c r="B55" s="10"/>
      <c r="C55" s="3"/>
      <c r="D55" s="3"/>
      <c r="E55" s="30">
        <f t="shared" ref="E55:F55" si="14">E51+E54</f>
        <v>0</v>
      </c>
      <c r="F55" s="20">
        <f t="shared" si="14"/>
        <v>0</v>
      </c>
      <c r="G55" s="20">
        <f t="shared" ref="G55:Q55" si="15">G51+G54</f>
        <v>0</v>
      </c>
      <c r="H55" s="20">
        <f t="shared" si="15"/>
        <v>0</v>
      </c>
      <c r="I55" s="20">
        <f t="shared" si="15"/>
        <v>0</v>
      </c>
      <c r="J55" s="20">
        <f t="shared" si="15"/>
        <v>0</v>
      </c>
      <c r="K55" s="20">
        <f t="shared" si="15"/>
        <v>0</v>
      </c>
      <c r="L55" s="20">
        <f t="shared" si="15"/>
        <v>0</v>
      </c>
      <c r="M55" s="20">
        <f t="shared" si="15"/>
        <v>0</v>
      </c>
      <c r="N55" s="20">
        <f t="shared" si="15"/>
        <v>0</v>
      </c>
      <c r="O55" s="20">
        <f t="shared" si="15"/>
        <v>0</v>
      </c>
      <c r="P55" s="20">
        <f t="shared" si="15"/>
        <v>0</v>
      </c>
      <c r="Q55" s="20">
        <f t="shared" si="15"/>
        <v>0</v>
      </c>
    </row>
    <row r="56" spans="1:33" ht="14.25">
      <c r="A56" s="8" t="s">
        <v>38</v>
      </c>
      <c r="B56" s="8"/>
      <c r="C56" s="1"/>
      <c r="D56" s="1"/>
      <c r="E56" s="29"/>
      <c r="F56" s="28">
        <f>E56+(E23*F106+E24-(E24*F88*0.2)+E22*F106+E33*F107+E34*F107+E35-(E35*F89))*(1-F111)*F110-((+(+E23*F106)+(E24-(E24*F88*0.2))+(+E22*F106)+(+E33*F107)+(+E34*F107)+(+E35-(E35*F89)))*(1-F111)*F110)</f>
        <v>0</v>
      </c>
      <c r="G56" s="28">
        <f>F56+(F23*G106+F24-(F24*G88*0.2)+F22*G106+F33*G107+F34*G107+F35-(F35*G89))*(1-G111)*G110-((+(+F23*G106)+(F24-(F24*G88*0.2))+(+F22*G106)+(+F33*G107)+(+F34*G107)+(+F35-(F35*G89)))*(1-G111)*G110)</f>
        <v>0</v>
      </c>
      <c r="H56" s="28">
        <f>G56+(G23*H106+G24-(G24*H88*0.2)+G22*H106+G33*H107+G34*H107+G35-(G35*H89))*(1-H111)*H110-((+(+G23*H106)+(G24-(G24*H88*0.2))+(+G22*H106)+(+G33*H107)+(+G34*H107)+(+G35-(G35*H89)))*(1-H111)*H110)</f>
        <v>0</v>
      </c>
      <c r="I56" s="28">
        <f>H56+(H23*I106+H24-(H24*I88*0.2)+H22*I106+H33*I107+H34*I107+H35-(H35*I89))*(1-I111)*I110-((+(+H23*I106)+(H24-(H24*I88*0.2))+(+H22*I106)+(+H33*I107)+(+H34*I107)+(+H35-(H35*I89)))*(1-I111)*I110)</f>
        <v>0</v>
      </c>
      <c r="J56" s="28">
        <f>I56+(I23*J106+I24-(I24*J88*0.2)+I22*J106+I33*J107+I34*J107+I35-(I35*J89))*(1-J111)*J110-((+(+I23*J106)+(I24-(I24*J88*0.2))+(+I22*J106)+(+I33*J107)+(+I34*J107)+(+I35-(I35*J89)))*(1-J111)*J110)</f>
        <v>0</v>
      </c>
      <c r="K56" s="28">
        <f>J56+(J23*K106+J24-(J24*K88*0.2)+J22*K106+J33*K107+J34*K107+J35-(J35*K89))*(1-K111)*K110-((+(+J23*K106)+(J24-(J24*K88*0.2))+(+J22*K106)+(+J33*K107)+(+J34*K107)+(+J35-(J35*K89)))*(1-K111)*K110)</f>
        <v>0</v>
      </c>
      <c r="L56" s="28">
        <f>K56+(K23*L106+K24-(K24*L88*0.2)+K22*L106+K33*L107+K34*L107+K35-(K35*L89))*(1-L111)*L110-((+(+K23*L106)+(K24-(K24*L88*0.2))+(+K22*L106)+(+K33*L107)+(+K34*L107)+(+K35-(K35*L89)))*(1-L111)*L110)</f>
        <v>0</v>
      </c>
      <c r="M56" s="28">
        <f>L56+(L23*M106+L24-(L24*M88*0.2)+L22*M106+L33*M107+L34*M107+L35-(L35*M89))*(1-M111)*M110-((+(+L23*M106)+(L24-(L24*M88*0.2))+(+L22*M106)+(+L33*M107)+(+L34*M107)+(+L35-(L35*M89)))*(1-M111)*M110)</f>
        <v>0</v>
      </c>
      <c r="N56" s="28">
        <f>M56+(M23*N106+M24-(M24*N88*0.2)+M22*N106+M33*N107+M34*N107+M35-(M35*N89))*(1-N111)*N110-((+(+M23*N106)+(M24-(M24*N88*0.2))+(+M22*N106)+(+M33*N107)+(+M34*N107)+(+M35-(M35*N89)))*(1-N111)*N110)</f>
        <v>0</v>
      </c>
      <c r="O56" s="28">
        <f>N56+(N23*O106+N24-(N24*O88*0.2)+N22*O106+N33*O107+N34*O107+N35-(N35*O89))*(1-O111)*O110-((+(+N23*O106)+(N24-(N24*O88*0.2))+(+N22*O106)+(+N33*O107)+(+N34*O107)+(+N35-(N35*O89)))*(1-O111)*O110)</f>
        <v>0</v>
      </c>
      <c r="P56" s="28">
        <f>O56+(O23*P106+O24-(O24*P88*0.2)+O22*P106+O33*P107+O34*P107+O35-(O35*P89))*(1-P111)*P110-((+(+O23*P106)+(O24-(O24*P88*0.2))+(+O22*P106)+(+O33*P107)+(+O34*P107)+(+O35-(O35*P89)))*(1-P111)*P110)</f>
        <v>0</v>
      </c>
      <c r="Q56" s="28">
        <f>P56+(P23*Q106+P24-(P24*Q88*0.2)+P22*Q106+P33*Q107+P34*Q107+P35-(P35*Q89))*(1-Q111)*Q110-((+(+P23*Q106)+(P24-(P24*Q88*0.2))+(+P22*Q106)+(+P33*Q107)+(+P34*Q107)+(+P35-(P35*Q89)))*(1-Q111)*Q110)</f>
        <v>0</v>
      </c>
    </row>
    <row r="57" spans="1:33" ht="15" thickBot="1">
      <c r="A57" s="11" t="s">
        <v>39</v>
      </c>
      <c r="B57" s="11"/>
      <c r="C57" s="4"/>
      <c r="D57" s="4"/>
      <c r="E57" s="31">
        <f t="shared" ref="E57:F57" si="16">E27+E46+E55+E56</f>
        <v>0</v>
      </c>
      <c r="F57" s="20">
        <f t="shared" si="16"/>
        <v>0</v>
      </c>
      <c r="G57" s="20">
        <f t="shared" ref="G57:Q57" si="17">G27+G46+G55+G56</f>
        <v>0</v>
      </c>
      <c r="H57" s="20">
        <f t="shared" si="17"/>
        <v>0</v>
      </c>
      <c r="I57" s="20">
        <f t="shared" si="17"/>
        <v>0</v>
      </c>
      <c r="J57" s="20">
        <f t="shared" si="17"/>
        <v>0</v>
      </c>
      <c r="K57" s="20">
        <f t="shared" si="17"/>
        <v>0</v>
      </c>
      <c r="L57" s="20">
        <f t="shared" si="17"/>
        <v>0</v>
      </c>
      <c r="M57" s="20">
        <f t="shared" si="17"/>
        <v>0</v>
      </c>
      <c r="N57" s="20">
        <f t="shared" si="17"/>
        <v>0</v>
      </c>
      <c r="O57" s="20">
        <f t="shared" si="17"/>
        <v>0</v>
      </c>
      <c r="P57" s="20">
        <f t="shared" si="17"/>
        <v>0</v>
      </c>
      <c r="Q57" s="20">
        <f t="shared" si="17"/>
        <v>0</v>
      </c>
    </row>
    <row r="58" spans="1:33" ht="14.25">
      <c r="A58" s="11"/>
      <c r="B58" s="11"/>
      <c r="C58" s="4"/>
      <c r="D58" s="4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</row>
    <row r="59" spans="1:33" ht="14.25">
      <c r="A59" s="33" t="s">
        <v>60</v>
      </c>
      <c r="B59" s="12"/>
      <c r="C59" s="5"/>
      <c r="D59" s="5"/>
      <c r="E59" s="34"/>
      <c r="F59" s="34">
        <f>IF(SUM(F63:F66)=0,,SUM(F63:F66)/SUM(E9-F72-E63*0.5-(E9*F87*2)+E8*0.5,E25-F73-E64*0.5-(E25*F88*4),E36-F74-(E65+E66)*0.5-(E36*F89),E45))</f>
        <v>0</v>
      </c>
      <c r="G59" s="34">
        <f>IF(SUM(G63:G66)=0,,SUM(G63:G66)/SUM(F9-G72-F63*0.5-(F9*G87*2)+F8*0.5,F25-G73-F64*0.5-(F25*G88*4),F36-G74-(F65+F66)*0.5-(F36*G89),F45))</f>
        <v>0</v>
      </c>
      <c r="H59" s="34">
        <f>IF(SUM(H63:H66)=0,,SUM(H63:H66)/SUM(G9-H72-G63*0.5-(G9*H87*2)+G8*0.5,G25-H73-G64*0.5-(G25*H88*4),G36-H74-(G65+G66)*0.5-(G36*H89),G45))</f>
        <v>0</v>
      </c>
      <c r="I59" s="34">
        <f>IF(SUM(I63:I66)=0,,SUM(I63:I66)/SUM(H9-I72-H63*0.5-(H9*I87*2)+H8*0.5,H25-I73-H64*0.5-(H25*I88*4),H36-I74-(H65+H66)*0.5-(H36*I89),H45))</f>
        <v>0</v>
      </c>
      <c r="J59" s="34">
        <f>IF(SUM(J63:J66)=0,,SUM(J63:J66)/SUM(I9-J72-I63*0.5-(I9*J87*2)+I8*0.5,I25-J73-I64*0.5-(I25*J88*4),I36-J74-(I65+I66)*0.5-(I36*J89),I45))</f>
        <v>0</v>
      </c>
      <c r="K59" s="34">
        <f>IF(SUM(K63:K66)=0,,SUM(K63:K66)/SUM(J9-K72-J63*0.5-(J9*K87*2)+J8*0.5,J25-K73-J64*0.5-(J25*K88*4),J36-K74-(J65+J66)*0.5-(J36*K89),J45))</f>
        <v>0</v>
      </c>
      <c r="L59" s="34">
        <f>IF(SUM(L63:L66)=0,,SUM(L63:L66)/SUM(K9-L72-K63*0.5-(K9*L87*2)+K8*0.5,K25-L73-K64*0.5-(K25*L88*4),K36-L74-(K65+K66)*0.5-(K36*L89),K45))</f>
        <v>0</v>
      </c>
      <c r="M59" s="34">
        <f>IF(SUM(M63:M66)=0,,SUM(M63:M66)/SUM(L9-M72-L63*0.5-(L9*M87*2)+L8*0.5,L25-M73-L64*0.5-(L25*M88*4),L36-M74-(L65+L66)*0.5-(L36*M89),L45))</f>
        <v>0</v>
      </c>
      <c r="N59" s="34">
        <f>IF(SUM(N63:N66)=0,,SUM(N63:N66)/SUM(M9-N72-M63*0.5-(M9*N87*2)+M8*0.5,M25-N73-M64*0.5-(M25*N88*4),M36-N74-(M65+M66)*0.5-(M36*N89),M45))</f>
        <v>0</v>
      </c>
      <c r="O59" s="34">
        <f>IF(SUM(O63:O66)=0,,SUM(O63:O66)/SUM(N9-O72-N63*0.5-(N9*O87*2)+N8*0.5,N25-O73-N64*0.5-(N25*O88*4),N36-O74-(N65+N66)*0.5-(N36*O89),N45))</f>
        <v>0</v>
      </c>
      <c r="P59" s="34">
        <f>IF(SUM(P63:P66)=0,,SUM(P63:P66)/SUM(O9-P72-O63*0.5-(O9*P87*2)+O8*0.5,O25-P73-O64*0.5-(O25*P88*4),O36-P74-(O65+O66)*0.5-(O36*P89),O45))</f>
        <v>0</v>
      </c>
      <c r="Q59" s="34">
        <f>IF(SUM(Q63:Q66)=0,,SUM(Q63:Q66)/SUM(P9-Q72-P63*0.5-(P9*Q87*2)+P8*0.5,P25-Q73-P64*0.5-(P25*Q88*4),P36-Q74-(P65+P66)*0.5-(P36*Q89),P45))</f>
        <v>0</v>
      </c>
    </row>
    <row r="60" spans="1:33" ht="14.25">
      <c r="A60" s="33" t="s">
        <v>61</v>
      </c>
      <c r="B60" s="13"/>
      <c r="C60" s="6"/>
      <c r="D60" s="6"/>
      <c r="E60" s="34"/>
      <c r="F60" s="34">
        <f>IF((D63+D64+D65+D66+E63+E64+E65+E66)=0,,+SUM(F72:F74)/((D63+D64+D65+D66)+(E63+E64+E65+E66)*50%))</f>
        <v>0</v>
      </c>
      <c r="G60" s="34">
        <f>IF((E63+E64+E65+E66+F63+F64+F65+F66)=0,,+SUM(G72:G74)/((E63+E64+E65+E66)+(F63+F64+F65+F66)*50%))</f>
        <v>0</v>
      </c>
      <c r="H60" s="34">
        <f>IF((F63+F64+F65+F66+G63+G64+G65+G66)=0,,+SUM(H72:H74)/((F63+F64+F65+F66)+(G63+G64+G65+G66)*50%))</f>
        <v>0</v>
      </c>
      <c r="I60" s="34">
        <f>IF((G63+G64+G65+G66+H63+H64+H65+H66)=0,,+SUM(I72:I74)/((G63+G64+G65+G66)+(H63+H64+H65+H66)*50%))</f>
        <v>0</v>
      </c>
      <c r="J60" s="34">
        <f>IF((H63+H64+H65+H66+I63+I64+I65+I66)=0,,+SUM(J72:J74)/((H63+H64+H65+H66)+(I63+I64+I65+I66)*50%))</f>
        <v>0</v>
      </c>
      <c r="K60" s="34">
        <f>IF((I63+I64+I65+I66+J63+J64+J65+J66)=0,,+SUM(K72:K74)/((I63+I64+I65+I66)+(J63+J64+J65+J66)*50%))</f>
        <v>0</v>
      </c>
      <c r="L60" s="34">
        <f>IF((J63+J64+J65+J66+K63+K64+K65+K66)=0,,+SUM(L72:L74)/((J63+J64+J65+J66)+(K63+K64+K65+K66)*50%))</f>
        <v>0</v>
      </c>
      <c r="M60" s="34">
        <f>IF((K63+K64+K65+K66+L63+L64+L65+L66)=0,,+SUM(M72:M74)/((K63+K64+K65+K66)+(L63+L64+L65+L66)*50%))</f>
        <v>0</v>
      </c>
      <c r="N60" s="34">
        <f>IF((L63+L64+L65+L66+M63+M64+M65+M66)=0,,+SUM(N72:N74)/((L63+L64+L65+L66)+(M63+M64+M65+M66)*50%))</f>
        <v>0</v>
      </c>
      <c r="O60" s="34">
        <f>IF((M63+M64+M65+M66+N63+N64+N65+N66)=0,,+SUM(O72:O74)/((M63+M64+M65+M66)+(N63+N64+N65+N66)*50%))</f>
        <v>0</v>
      </c>
      <c r="P60" s="34">
        <f>IF((N63+N64+N65+N66+O63+O64+O65+O66)=0,,+SUM(P72:P74)/((N63+N64+N65+N66)+(O63+O64+O65+O66)*50%))</f>
        <v>0</v>
      </c>
      <c r="Q60" s="34">
        <f>IF((O63+O64+O65+O66+P63+P64+P65+P66)=0,,+SUM(Q72:Q74)/((O63+O64+O65+O66)+(P63+P64+P65+P66)*50%))</f>
        <v>0</v>
      </c>
    </row>
    <row r="61" spans="1:33" ht="14.25">
      <c r="A61" s="33" t="s">
        <v>62</v>
      </c>
      <c r="B61" s="13"/>
      <c r="C61" s="6"/>
      <c r="D61" s="6"/>
      <c r="E61" s="34"/>
      <c r="F61" s="34">
        <f>IF(SUM(F68:F70)=0,,SUM(F68:F70)/SUM(E10:E15,E17:E21,E28:E32))</f>
        <v>0</v>
      </c>
      <c r="G61" s="34">
        <f>IF(SUM(G68:G70)=0,,SUM(G68:G70)/SUM(F10:F15,F17:F21,F28:F32))</f>
        <v>0</v>
      </c>
      <c r="H61" s="34">
        <f>IF(SUM(H68:H70)=0,,SUM(H68:H70)/SUM(G10:G15,G17:G21,G28:G32))</f>
        <v>0</v>
      </c>
      <c r="I61" s="34">
        <f>IF(SUM(I68:I70)=0,,SUM(I68:I70)/SUM(H10:H15,H17:H21,H28:H32))</f>
        <v>0</v>
      </c>
      <c r="J61" s="34">
        <f>IF(SUM(J68:J70)=0,,SUM(J68:J70)/SUM(I10:I15,I17:I21,I28:I32))</f>
        <v>0</v>
      </c>
      <c r="K61" s="34">
        <f>IF(SUM(K68:K70)=0,,SUM(K68:K70)/SUM(J10:J15,J17:J21,J28:J32))</f>
        <v>0</v>
      </c>
      <c r="L61" s="34">
        <f>IF(SUM(L68:L70)=0,,SUM(L68:L70)/SUM(K10:K15,K17:K21,K28:K32))</f>
        <v>0</v>
      </c>
      <c r="M61" s="34">
        <f>IF(SUM(M68:M70)=0,,SUM(M68:M70)/SUM(L10:L15,L17:L21,L28:L32))</f>
        <v>0</v>
      </c>
      <c r="N61" s="34">
        <f>IF(SUM(N68:N70)=0,,SUM(N68:N70)/SUM(M10:M15,M17:M21,M28:M32))</f>
        <v>0</v>
      </c>
      <c r="O61" s="34">
        <f>IF(SUM(O68:O70)=0,,SUM(O68:O70)/SUM(N10:N15,N17:N21,N28:N32))</f>
        <v>0</v>
      </c>
      <c r="P61" s="34">
        <f>IF(SUM(P68:P70)=0,,SUM(P68:P70)/SUM(O10:O15,O17:O21,O28:O32))</f>
        <v>0</v>
      </c>
      <c r="Q61" s="34">
        <f>IF(SUM(Q68:Q70)=0,,SUM(Q68:Q70)/SUM(P10:P15,P17:P21,P28:P32))</f>
        <v>0</v>
      </c>
    </row>
    <row r="62" spans="1:33" s="36" customFormat="1" thickBot="1">
      <c r="A62" s="33" t="s">
        <v>55</v>
      </c>
      <c r="B62" s="35"/>
      <c r="D62" s="37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</row>
    <row r="63" spans="1:33" s="36" customFormat="1" ht="12.75">
      <c r="A63" s="35"/>
      <c r="B63" s="33" t="s">
        <v>46</v>
      </c>
      <c r="D63" s="38"/>
      <c r="E63" s="39"/>
      <c r="F63" s="28">
        <f>(E9-F72-E63*0.5-(E9*F87*2)+E8*0.5)*F114</f>
        <v>0</v>
      </c>
      <c r="G63" s="28">
        <f>(F9-G72-F63*0.5-(F9*G87*2)+F8*0.5)*G114</f>
        <v>0</v>
      </c>
      <c r="H63" s="28">
        <f>(G9-H72-G63*0.5-(G9*H87*2)+G8*0.5)*H114</f>
        <v>0</v>
      </c>
      <c r="I63" s="28">
        <f>(H9-I72-H63*0.5-(H9*I87*2)+H8*0.5)*I114</f>
        <v>0</v>
      </c>
      <c r="J63" s="28">
        <f>(I9-J72-I63*0.5-(I9*J87*2)+I8*0.5)*J114</f>
        <v>0</v>
      </c>
      <c r="K63" s="28">
        <f>(J9-K72-J63*0.5-(J9*K87*2)+J8*0.5)*K114</f>
        <v>0</v>
      </c>
      <c r="L63" s="28">
        <f>(K9-L72-K63*0.5-(K9*L87*2)+K8*0.5)*L114</f>
        <v>0</v>
      </c>
      <c r="M63" s="28">
        <f>(L9-M72-L63*0.5-(L9*M87*2)+L8*0.5)*M114</f>
        <v>0</v>
      </c>
      <c r="N63" s="28">
        <f>(M9-N72-M63*0.5-(M9*N87*2)+M8*0.5)*N114</f>
        <v>0</v>
      </c>
      <c r="O63" s="28">
        <f>(N9-O72-N63*0.5-(N9*O87*2)+N8*0.5)*O114</f>
        <v>0</v>
      </c>
      <c r="P63" s="28">
        <f>(O9-P72-O63*0.5-(O9*P87*2)+O8*0.5)*P114</f>
        <v>0</v>
      </c>
      <c r="Q63" s="28">
        <f>(P9-Q72-P63*0.5-(P9*Q87*2)+P8*0.5)*Q114</f>
        <v>0</v>
      </c>
    </row>
    <row r="64" spans="1:33" s="36" customFormat="1" ht="12.75">
      <c r="A64" s="35"/>
      <c r="B64" s="33" t="s">
        <v>47</v>
      </c>
      <c r="D64" s="40"/>
      <c r="E64" s="41"/>
      <c r="F64" s="28">
        <f>(E25-F73-E64*0.5-(E25*F88*4))*G115</f>
        <v>0</v>
      </c>
      <c r="G64" s="28">
        <f>(F25-G73-F64*0.5-(F25*G88*4))*H115</f>
        <v>0</v>
      </c>
      <c r="H64" s="28">
        <f>(G25-H73-G64*0.5-(G25*H88*4))*I115</f>
        <v>0</v>
      </c>
      <c r="I64" s="28">
        <f>(H25-I73-H64*0.5-(H25*I88*4))*J115</f>
        <v>0</v>
      </c>
      <c r="J64" s="28">
        <f>(I25-J73-I64*0.5-(I25*J88*4))*K115</f>
        <v>0</v>
      </c>
      <c r="K64" s="28">
        <f>(J25-K73-J64*0.5-(J25*K88*4))*L115</f>
        <v>0</v>
      </c>
      <c r="L64" s="28">
        <f>(K25-L73-K64*0.5-(K25*L88*4))*M115</f>
        <v>0</v>
      </c>
      <c r="M64" s="28">
        <f>(L25-M73-L64*0.5-(L25*M88*4))*N115</f>
        <v>0</v>
      </c>
      <c r="N64" s="28">
        <f>(M25-N73-M64*0.5-(M25*N88*4))*O115</f>
        <v>0</v>
      </c>
      <c r="O64" s="28">
        <f>(N25-O73-N64*0.5-(N25*O88*4))*P115</f>
        <v>0</v>
      </c>
      <c r="P64" s="28">
        <f>(O25-P73-O64*0.5-(O25*P88*4))*Q115</f>
        <v>0</v>
      </c>
      <c r="Q64" s="28">
        <f>(P25-Q73-P64*0.5-(P25*Q88*4))*R115</f>
        <v>0</v>
      </c>
      <c r="AG64" s="42"/>
    </row>
    <row r="65" spans="1:33" s="36" customFormat="1" ht="12.75">
      <c r="A65" s="35"/>
      <c r="B65" s="33" t="s">
        <v>49</v>
      </c>
      <c r="D65" s="40"/>
      <c r="E65" s="41"/>
      <c r="F65" s="28">
        <f>(E36-F74-(E65+E66)*0.5-(E36*F89))*F116</f>
        <v>0</v>
      </c>
      <c r="G65" s="28">
        <f>(F36-G74-(F65+F66)*0.5-(F36*G89))*G116</f>
        <v>0</v>
      </c>
      <c r="H65" s="28">
        <f>(G36-H74-(G65+G66)*0.5-(G36*H89))*H116</f>
        <v>0</v>
      </c>
      <c r="I65" s="28">
        <f>(H36-I74-(H65+H66)*0.5-(H36*I89))*I116</f>
        <v>0</v>
      </c>
      <c r="J65" s="28">
        <f>(I36-J74-(I65+I66)*0.5-(I36*J89))*J116</f>
        <v>0</v>
      </c>
      <c r="K65" s="28">
        <f>(J36-K74-(J65+J66)*0.5-(J36*K89))*K116</f>
        <v>0</v>
      </c>
      <c r="L65" s="28">
        <f>(K36-L74-(K65+K66)*0.5-(K36*L89))*L116</f>
        <v>0</v>
      </c>
      <c r="M65" s="28">
        <f>(L36-M74-(L65+L66)*0.5-(L36*M89))*M116</f>
        <v>0</v>
      </c>
      <c r="N65" s="28">
        <f>(M36-N74-(M65+M66)*0.5-(M36*N89))*N116</f>
        <v>0</v>
      </c>
      <c r="O65" s="28">
        <f>(N36-O74-(N65+N66)*0.5-(N36*O89))*O116</f>
        <v>0</v>
      </c>
      <c r="P65" s="28">
        <f>(O36-P74-(O65+O66)*0.5-(O36*P89))*P116</f>
        <v>0</v>
      </c>
      <c r="Q65" s="28">
        <f>(P36-Q74-(P65+P66)*0.5-(P36*Q89))*Q116</f>
        <v>0</v>
      </c>
    </row>
    <row r="66" spans="1:33" s="36" customFormat="1" thickBot="1">
      <c r="A66" s="35"/>
      <c r="B66" s="33" t="s">
        <v>50</v>
      </c>
      <c r="D66" s="43"/>
      <c r="E66" s="44"/>
      <c r="F66" s="28">
        <f>E66*F116</f>
        <v>0</v>
      </c>
      <c r="G66" s="28">
        <f>F66*G116</f>
        <v>0</v>
      </c>
      <c r="H66" s="28">
        <f>G66*H116</f>
        <v>0</v>
      </c>
      <c r="I66" s="28">
        <f>H66*I116</f>
        <v>0</v>
      </c>
      <c r="J66" s="28">
        <f>I66*J116</f>
        <v>0</v>
      </c>
      <c r="K66" s="28">
        <f>J66*K116</f>
        <v>0</v>
      </c>
      <c r="L66" s="28">
        <f>K66*L116</f>
        <v>0</v>
      </c>
      <c r="M66" s="28">
        <f>L66*M116</f>
        <v>0</v>
      </c>
      <c r="N66" s="28">
        <f>M66*N116</f>
        <v>0</v>
      </c>
      <c r="O66" s="28">
        <f>N66*O116</f>
        <v>0</v>
      </c>
      <c r="P66" s="28">
        <f>O66*P116</f>
        <v>0</v>
      </c>
      <c r="Q66" s="28">
        <f>P66*Q116</f>
        <v>0</v>
      </c>
    </row>
    <row r="67" spans="1:33" s="36" customFormat="1" ht="12.75">
      <c r="A67" s="33" t="s">
        <v>56</v>
      </c>
      <c r="B67" s="35"/>
      <c r="D67" s="32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8"/>
      <c r="AG67" s="42"/>
    </row>
    <row r="68" spans="1:33" s="36" customFormat="1" ht="12.75">
      <c r="A68" s="35"/>
      <c r="B68" s="33" t="s">
        <v>46</v>
      </c>
      <c r="D68" s="32"/>
      <c r="E68" s="28"/>
      <c r="F68" s="28">
        <f>(E10+E11)*F94+(E12+E13+E14+E15)*F95</f>
        <v>0</v>
      </c>
      <c r="G68" s="28">
        <f>(F10+F11)*G94+(F12+F13+F14+F15)*G95</f>
        <v>0</v>
      </c>
      <c r="H68" s="28">
        <f>(G10+G11)*H94+(G12+G13+G14+G15)*H95</f>
        <v>0</v>
      </c>
      <c r="I68" s="28">
        <f>(H10+H11)*I94+(H12+H13+H14+H15)*I95</f>
        <v>0</v>
      </c>
      <c r="J68" s="28">
        <f>(I10+I11)*J94+(I12+I13+I14+I15)*J95</f>
        <v>0</v>
      </c>
      <c r="K68" s="28">
        <f>(J10+J11)*K94+(J12+J13+J14+J15)*K95</f>
        <v>0</v>
      </c>
      <c r="L68" s="28">
        <f>(K10+K11)*L94+(K12+K13+K14+K15)*L95</f>
        <v>0</v>
      </c>
      <c r="M68" s="28">
        <f>(L10+L11)*M94+(L12+L13+L14+L15)*M95</f>
        <v>0</v>
      </c>
      <c r="N68" s="28">
        <f>(M10+M11)*N94+(M12+M13+M14+M15)*N95</f>
        <v>0</v>
      </c>
      <c r="O68" s="28">
        <f>(N10+N11)*O94+(N12+N13+N14+N15)*O95</f>
        <v>0</v>
      </c>
      <c r="P68" s="28">
        <f>(O10+O11)*P94+(O12+O13+O14+O15)*P95</f>
        <v>0</v>
      </c>
      <c r="Q68" s="28">
        <f>(P10+P11)*Q94+(P12+P13+P14+P15)*Q95</f>
        <v>0</v>
      </c>
      <c r="AG68" s="42"/>
    </row>
    <row r="69" spans="1:33" s="36" customFormat="1" ht="12.75">
      <c r="A69" s="35"/>
      <c r="B69" s="33" t="s">
        <v>47</v>
      </c>
      <c r="D69" s="32"/>
      <c r="E69" s="28"/>
      <c r="F69" s="28">
        <f>(E17+E18)*F98+(E19+E20+E21)*F99</f>
        <v>0</v>
      </c>
      <c r="G69" s="28">
        <f>(F17+F18)*G98+(F19+F20+F21)*G99</f>
        <v>0</v>
      </c>
      <c r="H69" s="28">
        <f>(G17+G18)*H98+(G19+G20+G21)*H99</f>
        <v>0</v>
      </c>
      <c r="I69" s="28">
        <f>(H17+H18)*I98+(H19+H20+H21)*I99</f>
        <v>0</v>
      </c>
      <c r="J69" s="28">
        <f>(I17+I18)*J98+(I19+I20+I21)*J99</f>
        <v>0</v>
      </c>
      <c r="K69" s="28">
        <f>(J17+J18)*K98+(J19+J20+J21)*K99</f>
        <v>0</v>
      </c>
      <c r="L69" s="28">
        <f>(K17+K18)*L98+(K19+K20+K21)*L99</f>
        <v>0</v>
      </c>
      <c r="M69" s="28">
        <f>(L17+L18)*M98+(L19+L20+L21)*M99</f>
        <v>0</v>
      </c>
      <c r="N69" s="28">
        <f>(M17+M18)*N98+(M19+M20+M21)*N99</f>
        <v>0</v>
      </c>
      <c r="O69" s="28">
        <f>(N17+N18)*O98+(N19+N20+N21)*O99</f>
        <v>0</v>
      </c>
      <c r="P69" s="28">
        <f>(O17+O18)*P98+(O19+O20+O21)*P99</f>
        <v>0</v>
      </c>
      <c r="Q69" s="28">
        <f>(P17+P18)*Q98+(P19+P20+P21)*Q99</f>
        <v>0</v>
      </c>
      <c r="AG69" s="42"/>
    </row>
    <row r="70" spans="1:33" s="36" customFormat="1" ht="12.75">
      <c r="A70" s="35"/>
      <c r="B70" s="33" t="s">
        <v>48</v>
      </c>
      <c r="D70" s="32"/>
      <c r="E70" s="28"/>
      <c r="F70" s="28">
        <f>(E28+E29)*F102+(E30+E31+E32)*F103</f>
        <v>0</v>
      </c>
      <c r="G70" s="28">
        <f>(F28+F29)*G102+(F30+F31+F32)*G103</f>
        <v>0</v>
      </c>
      <c r="H70" s="28">
        <f>(G28+G29)*H102+(G30+G31+G32)*H103</f>
        <v>0</v>
      </c>
      <c r="I70" s="28">
        <f>(H28+H29)*I102+(H30+H31+H32)*I103</f>
        <v>0</v>
      </c>
      <c r="J70" s="28">
        <f>(I28+I29)*J102+(I30+I31+I32)*J103</f>
        <v>0</v>
      </c>
      <c r="K70" s="28">
        <f>(J28+J29)*K102+(J30+J31+J32)*K103</f>
        <v>0</v>
      </c>
      <c r="L70" s="28">
        <f>(K28+K29)*L102+(K30+K31+K32)*L103</f>
        <v>0</v>
      </c>
      <c r="M70" s="28">
        <f>(L28+L29)*M102+(L30+L31+L32)*M103</f>
        <v>0</v>
      </c>
      <c r="N70" s="28">
        <f>(M28+M29)*N102+(M30+M31+M32)*N103</f>
        <v>0</v>
      </c>
      <c r="O70" s="28">
        <f>(N28+N29)*O102+(N30+N31+N32)*O103</f>
        <v>0</v>
      </c>
      <c r="P70" s="28">
        <f>(O28+O29)*P102+(O30+O31+O32)*P103</f>
        <v>0</v>
      </c>
      <c r="Q70" s="28">
        <f>(P28+P29)*Q102+(P30+P31+P32)*Q103</f>
        <v>0</v>
      </c>
      <c r="AG70" s="42"/>
    </row>
    <row r="71" spans="1:33" s="36" customFormat="1" ht="12.75">
      <c r="A71" s="33" t="s">
        <v>57</v>
      </c>
      <c r="B71" s="35"/>
      <c r="D71" s="32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8"/>
      <c r="Q71" s="28"/>
      <c r="AG71" s="42"/>
    </row>
    <row r="72" spans="1:33" s="36" customFormat="1" ht="12.75">
      <c r="A72" s="35"/>
      <c r="B72" s="33" t="s">
        <v>46</v>
      </c>
      <c r="D72" s="32"/>
      <c r="E72" s="28"/>
      <c r="F72" s="28">
        <f>(D63+E63*0.5)*F119</f>
        <v>0</v>
      </c>
      <c r="G72" s="28">
        <f>(E63+F63*0.5)*G119</f>
        <v>0</v>
      </c>
      <c r="H72" s="28">
        <f>(F63+G63*0.5)*H119</f>
        <v>0</v>
      </c>
      <c r="I72" s="28">
        <f>(G63+H63*0.5)*I119</f>
        <v>0</v>
      </c>
      <c r="J72" s="28">
        <f>(H63+I63*0.5)*J119</f>
        <v>0</v>
      </c>
      <c r="K72" s="28">
        <f>(I63+J63*0.5)*K119</f>
        <v>0</v>
      </c>
      <c r="L72" s="28">
        <f>(J63+K63*0.5)*L119</f>
        <v>0</v>
      </c>
      <c r="M72" s="28">
        <f>(K63+L63*0.5)*M119</f>
        <v>0</v>
      </c>
      <c r="N72" s="28">
        <f>(L63+M63*0.5)*N119</f>
        <v>0</v>
      </c>
      <c r="O72" s="28">
        <f>(M63+N63*0.5)*O119</f>
        <v>0</v>
      </c>
      <c r="P72" s="28">
        <f>(N63+O63*0.5)*P119</f>
        <v>0</v>
      </c>
      <c r="Q72" s="28">
        <f>(O63+P63*0.5)*Q119</f>
        <v>0</v>
      </c>
      <c r="AG72" s="42"/>
    </row>
    <row r="73" spans="1:33" s="36" customFormat="1" ht="12.75">
      <c r="A73" s="35"/>
      <c r="B73" s="33" t="s">
        <v>47</v>
      </c>
      <c r="D73" s="32"/>
      <c r="E73" s="28"/>
      <c r="F73" s="28">
        <f>(D64+E64*0.5)*F120</f>
        <v>0</v>
      </c>
      <c r="G73" s="28">
        <f>(E64+F64*0.5)*G120</f>
        <v>0</v>
      </c>
      <c r="H73" s="28">
        <f>(F64+G64*0.5)*H120</f>
        <v>0</v>
      </c>
      <c r="I73" s="28">
        <f>(G64+H64*0.5)*I120</f>
        <v>0</v>
      </c>
      <c r="J73" s="28">
        <f>(H64+I64*0.5)*J120</f>
        <v>0</v>
      </c>
      <c r="K73" s="28">
        <f>(I64+J64*0.5)*K120</f>
        <v>0</v>
      </c>
      <c r="L73" s="28">
        <f>(J64+K64*0.5)*L120</f>
        <v>0</v>
      </c>
      <c r="M73" s="28">
        <f>(K64+L64*0.5)*M120</f>
        <v>0</v>
      </c>
      <c r="N73" s="28">
        <f>(L64+M64*0.5)*N120</f>
        <v>0</v>
      </c>
      <c r="O73" s="28">
        <f>(M64+N64*0.5)*O120</f>
        <v>0</v>
      </c>
      <c r="P73" s="28">
        <f>(N64+O64*0.5)*P120</f>
        <v>0</v>
      </c>
      <c r="Q73" s="28">
        <f>(O64+P64*0.5)*Q120</f>
        <v>0</v>
      </c>
      <c r="AG73" s="42"/>
    </row>
    <row r="74" spans="1:33" s="36" customFormat="1" ht="12.75">
      <c r="A74" s="35"/>
      <c r="B74" s="33" t="s">
        <v>48</v>
      </c>
      <c r="D74" s="32"/>
      <c r="E74" s="28"/>
      <c r="F74" s="28">
        <f>(D65+D66+(E65+E66)*0.5)*F121</f>
        <v>0</v>
      </c>
      <c r="G74" s="28">
        <f>(E65+E66+(F65+F66)*0.5)*G121</f>
        <v>0</v>
      </c>
      <c r="H74" s="28">
        <f>(F65+F66+(G65+G66)*0.5)*H121</f>
        <v>0</v>
      </c>
      <c r="I74" s="28">
        <f>(G65+G66+(H65+H66)*0.5)*I121</f>
        <v>0</v>
      </c>
      <c r="J74" s="28">
        <f>(H65+H66+(I65+I66)*0.5)*J121</f>
        <v>0</v>
      </c>
      <c r="K74" s="28">
        <f>(I65+I66+(J65+J66)*0.5)*K121</f>
        <v>0</v>
      </c>
      <c r="L74" s="28">
        <f>(J65+J66+(K65+K66)*0.5)*L121</f>
        <v>0</v>
      </c>
      <c r="M74" s="28">
        <f>(K65+K66+(L65+L66)*0.5)*M121</f>
        <v>0</v>
      </c>
      <c r="N74" s="28">
        <f>(L65+L66+(M65+M66)*0.5)*N121</f>
        <v>0</v>
      </c>
      <c r="O74" s="28">
        <f>(M65+M66+(N65+N66)*0.5)*O121</f>
        <v>0</v>
      </c>
      <c r="P74" s="28">
        <f>(N65+N66+(O65+O66)*0.5)*P121</f>
        <v>0</v>
      </c>
      <c r="Q74" s="28">
        <f>(O65+O66+(P65+P66)*0.5)*Q121</f>
        <v>0</v>
      </c>
      <c r="AG74" s="42"/>
    </row>
    <row r="75" spans="1:33" s="36" customFormat="1" ht="12.75">
      <c r="A75" s="33" t="s">
        <v>58</v>
      </c>
      <c r="B75" s="35"/>
      <c r="D75" s="32"/>
      <c r="E75" s="28"/>
      <c r="F75" s="28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AG75" s="42"/>
    </row>
    <row r="76" spans="1:33" s="36" customFormat="1" ht="12.75">
      <c r="A76" s="35"/>
      <c r="B76" s="33" t="s">
        <v>46</v>
      </c>
      <c r="D76" s="32"/>
      <c r="E76" s="28"/>
      <c r="F76" s="28">
        <f>(E7+E8+E10+E11+E12+E13+E14+E15)*F87*0.2+E9*F87*2</f>
        <v>0</v>
      </c>
      <c r="G76" s="28">
        <f>(F7+F8+F10+F11+F12+F13+F14+F15)*G87*0.2+F9*G87*2</f>
        <v>0</v>
      </c>
      <c r="H76" s="28">
        <f>(G7+G8+G10+G11+G12+G13+G14+G15)*H87*0.2+G9*H87*2</f>
        <v>0</v>
      </c>
      <c r="I76" s="28">
        <f>(H7+H8+H10+H11+H12+H13+H14+H15)*I87*0.2+H9*I87*2</f>
        <v>0</v>
      </c>
      <c r="J76" s="28">
        <f>(I7+I8+I10+I11+I12+I13+I14+I15)*J87*0.2+I9*J87*2</f>
        <v>0</v>
      </c>
      <c r="K76" s="28">
        <f>(J7+J8+J10+J11+J12+J13+J14+J15)*K87*0.2+J9*K87*2</f>
        <v>0</v>
      </c>
      <c r="L76" s="28">
        <f>(K7+K8+K10+K11+K12+K13+K14+K15)*L87*0.2+K9*L87*2</f>
        <v>0</v>
      </c>
      <c r="M76" s="28">
        <f>(L7+L8+L10+L11+L12+L13+L14+L15)*M87*0.2+L9*M87*2</f>
        <v>0</v>
      </c>
      <c r="N76" s="28">
        <f>(M7+M8+M10+M11+M12+M13+M14+M15)*N87*0.2+M9*N87*2</f>
        <v>0</v>
      </c>
      <c r="O76" s="28">
        <f>(N7+N8+N10+N11+N12+N13+N14+N15)*O87*0.2+N9*O87*2</f>
        <v>0</v>
      </c>
      <c r="P76" s="28">
        <f>(O7+O8+O10+O11+O12+O13+O14+O15)*P87*0.2+O9*P87*2</f>
        <v>0</v>
      </c>
      <c r="Q76" s="28">
        <f>(P7+P8+P10+P11+P12+P13+P14+P15)*Q87*0.2+P9*Q87*2</f>
        <v>0</v>
      </c>
    </row>
    <row r="77" spans="1:33" s="36" customFormat="1" ht="12.75">
      <c r="A77" s="35"/>
      <c r="B77" s="33" t="s">
        <v>47</v>
      </c>
      <c r="D77" s="32"/>
      <c r="E77" s="28"/>
      <c r="F77" s="28">
        <f>SUM(E17:E24)*F88*0.2+E25*F88*4</f>
        <v>0</v>
      </c>
      <c r="G77" s="28">
        <f>SUM(F17:F24)*G88*0.2+F25*G88*4</f>
        <v>0</v>
      </c>
      <c r="H77" s="28">
        <f>SUM(G17:G24)*H88*0.2+G25*H88*4</f>
        <v>0</v>
      </c>
      <c r="I77" s="28">
        <f>SUM(H17:H24)*I88*0.2+H25*I88*4</f>
        <v>0</v>
      </c>
      <c r="J77" s="28">
        <f>SUM(I17:I24)*J88*0.2+I25*J88*4</f>
        <v>0</v>
      </c>
      <c r="K77" s="28">
        <f>SUM(J17:J24)*K88*0.2+J25*K88*4</f>
        <v>0</v>
      </c>
      <c r="L77" s="28">
        <f>SUM(K17:K24)*L88*0.2+K25*L88*4</f>
        <v>0</v>
      </c>
      <c r="M77" s="28">
        <f>SUM(L17:L24)*M88*0.2+L25*M88*4</f>
        <v>0</v>
      </c>
      <c r="N77" s="28">
        <f>SUM(M17:M24)*N88*0.2+M25*N88*4</f>
        <v>0</v>
      </c>
      <c r="O77" s="28">
        <f>SUM(N17:N24)*O88*0.2+N25*O88*4</f>
        <v>0</v>
      </c>
      <c r="P77" s="28">
        <f>SUM(O17:O24)*P88*0.2+O25*P88*4</f>
        <v>0</v>
      </c>
      <c r="Q77" s="28">
        <f>SUM(P17:P24)*Q88*0.2+P25*Q88*4</f>
        <v>0</v>
      </c>
    </row>
    <row r="78" spans="1:33" s="36" customFormat="1" ht="12.75">
      <c r="A78" s="35"/>
      <c r="B78" s="33" t="s">
        <v>48</v>
      </c>
      <c r="D78" s="32"/>
      <c r="E78" s="28"/>
      <c r="F78" s="28">
        <f>SUM(E28:E45)*F89</f>
        <v>0</v>
      </c>
      <c r="G78" s="28">
        <f>SUM(F28:F45)*G89</f>
        <v>0</v>
      </c>
      <c r="H78" s="28">
        <f>SUM(G28:G45)*H89</f>
        <v>0</v>
      </c>
      <c r="I78" s="28">
        <f>SUM(H28:H45)*I89</f>
        <v>0</v>
      </c>
      <c r="J78" s="28">
        <f>SUM(I28:I45)*J89</f>
        <v>0</v>
      </c>
      <c r="K78" s="28">
        <f>SUM(J28:J45)*K89</f>
        <v>0</v>
      </c>
      <c r="L78" s="28">
        <f>SUM(K28:K45)*L89</f>
        <v>0</v>
      </c>
      <c r="M78" s="28">
        <f>SUM(L28:L45)*M89</f>
        <v>0</v>
      </c>
      <c r="N78" s="28">
        <f>SUM(M28:M45)*N89</f>
        <v>0</v>
      </c>
      <c r="O78" s="28">
        <f>SUM(N28:N45)*O89</f>
        <v>0</v>
      </c>
      <c r="P78" s="28">
        <f>SUM(O28:O45)*P89</f>
        <v>0</v>
      </c>
      <c r="Q78" s="28">
        <f>SUM(P28:P45)*Q89</f>
        <v>0</v>
      </c>
    </row>
    <row r="79" spans="1:33" s="36" customFormat="1" ht="12.75">
      <c r="A79" s="35"/>
      <c r="B79" s="33" t="s">
        <v>52</v>
      </c>
      <c r="D79" s="32"/>
      <c r="E79" s="28"/>
      <c r="F79" s="28">
        <f>(E47+E48+E49+E50+E52+E53)*F90</f>
        <v>0</v>
      </c>
      <c r="G79" s="28">
        <f>(F47+F48+F49+F50+F52+F53)*G90</f>
        <v>0</v>
      </c>
      <c r="H79" s="28">
        <f>(G47+G48+G49+G50+G52+G53)*H90</f>
        <v>0</v>
      </c>
      <c r="I79" s="28">
        <f>(H47+H48+H49+H50+H52+H53)*I90</f>
        <v>0</v>
      </c>
      <c r="J79" s="28">
        <f>(I47+I48+I49+I50+I52+I53)*J90</f>
        <v>0</v>
      </c>
      <c r="K79" s="28">
        <f>(J47+J48+J49+J50+J52+J53)*K90</f>
        <v>0</v>
      </c>
      <c r="L79" s="28">
        <f>(K47+K48+K49+K50+K52+K53)*L90</f>
        <v>0</v>
      </c>
      <c r="M79" s="28">
        <f>(L47+L48+L49+L50+L52+L53)*M90</f>
        <v>0</v>
      </c>
      <c r="N79" s="28">
        <f>(M47+M48+M49+M50+M52+M53)*N90</f>
        <v>0</v>
      </c>
      <c r="O79" s="28">
        <f>(N47+N48+N49+N50+N52+N53)*O90</f>
        <v>0</v>
      </c>
      <c r="P79" s="28">
        <f>(O47+O48+O49+O50+O52+O53)*P90</f>
        <v>0</v>
      </c>
      <c r="Q79" s="28">
        <f>(P47+P48+P49+P50+P52+P53)*Q90</f>
        <v>0</v>
      </c>
    </row>
    <row r="80" spans="1:33" s="36" customFormat="1" ht="12.75">
      <c r="A80" s="35"/>
      <c r="B80" s="33" t="s">
        <v>53</v>
      </c>
      <c r="D80" s="32"/>
      <c r="E80" s="28"/>
      <c r="F80" s="28">
        <f>((+(+E23*F106)+(E24-(E24*F88*0.2))+(+E22*F106)+(+E33*F107)+(+E34*F107)+(+E35-(E34*F89)))*(1-F111)*F110)</f>
        <v>0</v>
      </c>
      <c r="G80" s="28">
        <f>((+(+F23*G106)+(F24-(F24*G88*0.2))+(+F22*G106)+(+F33*G107)+(+F34*G107)+(+F35-(F34*G89)))*(1-G111)*G110)</f>
        <v>0</v>
      </c>
      <c r="H80" s="28">
        <f>((+(+G23*H106)+(G24-(G24*H88*0.2))+(+G22*H106)+(+G33*H107)+(+G34*H107)+(+G35-(G34*H89)))*(1-H111)*H110)</f>
        <v>0</v>
      </c>
      <c r="I80" s="28">
        <f>((+(+H23*I106)+(H24-(H24*I88*0.2))+(+H22*I106)+(+H33*I107)+(+H34*I107)+(+H35-(H34*I89)))*(1-I111)*I110)</f>
        <v>0</v>
      </c>
      <c r="J80" s="28">
        <f>((+(+I23*J106)+(I24-(I24*J88*0.2))+(+I22*J106)+(+I33*J107)+(+I34*J107)+(+I35-(I34*J89)))*(1-J111)*J110)</f>
        <v>0</v>
      </c>
      <c r="K80" s="28">
        <f>((+(+J23*K106)+(J24-(J24*K88*0.2))+(+J22*K106)+(+J33*K107)+(+J34*K107)+(+J35-(J34*K89)))*(1-K111)*K110)</f>
        <v>0</v>
      </c>
      <c r="L80" s="28">
        <f>((+(+K23*L106)+(K24-(K24*L88*0.2))+(+K22*L106)+(+K33*L107)+(+K34*L107)+(+K35-(K34*L89)))*(1-L111)*L110)</f>
        <v>0</v>
      </c>
      <c r="M80" s="28">
        <f>((+(+L23*M106)+(L24-(L24*M88*0.2))+(+L22*M106)+(+L33*M107)+(+L34*M107)+(+L35-(L34*M89)))*(1-M111)*M110)</f>
        <v>0</v>
      </c>
      <c r="N80" s="28">
        <f>((+(+M23*N106)+(M24-(M24*N88*0.2))+(+M22*N106)+(+M33*N107)+(+M34*N107)+(+M35-(M34*N89)))*(1-N111)*N110)</f>
        <v>0</v>
      </c>
      <c r="O80" s="28">
        <f>((+(+N23*O106)+(N24-(N24*O88*0.2))+(+N22*O106)+(+N33*O107)+(+N34*O107)+(+N35-(N34*O89)))*(1-O111)*O110)</f>
        <v>0</v>
      </c>
      <c r="P80" s="28">
        <f>((+(+O23*P106)+(O24-(O24*P88*0.2))+(+O22*P106)+(+O33*P107)+(+O34*P107)+(+O35-(O34*P89)))*(1-P111)*P110)</f>
        <v>0</v>
      </c>
      <c r="Q80" s="28">
        <f>((+(+P23*Q106)+(P24-(P24*Q88*0.2))+(+P22*Q106)+(+P33*Q107)+(+P34*Q107)+(+P35-(P34*Q89)))*(1-Q111)*Q110)</f>
        <v>0</v>
      </c>
    </row>
    <row r="81" spans="1:33" s="36" customFormat="1" ht="12.75">
      <c r="A81" s="33" t="s">
        <v>59</v>
      </c>
      <c r="B81" s="35"/>
      <c r="D81" s="32"/>
      <c r="E81" s="28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32"/>
    </row>
    <row r="82" spans="1:33" s="36" customFormat="1" ht="12.75">
      <c r="A82" s="35"/>
      <c r="B82" s="33" t="s">
        <v>51</v>
      </c>
      <c r="D82" s="32"/>
      <c r="E82" s="28"/>
      <c r="F82" s="28">
        <f>(E22+E23)*F106+E24-E24*F88*0.2</f>
        <v>0</v>
      </c>
      <c r="G82" s="28">
        <f>(F22+F23)*G106+F24-F24*G88*0.2</f>
        <v>0</v>
      </c>
      <c r="H82" s="28">
        <f>(G22+G23)*H106+G24-G24*H88*0.2</f>
        <v>0</v>
      </c>
      <c r="I82" s="28">
        <f>(H22+H23)*I106+H24-H24*I88*0.2</f>
        <v>0</v>
      </c>
      <c r="J82" s="28">
        <f>(I22+I23)*J106+I24-I24*J88*0.2</f>
        <v>0</v>
      </c>
      <c r="K82" s="28">
        <f>(J22+J23)*K106+J24-J24*K88*0.2</f>
        <v>0</v>
      </c>
      <c r="L82" s="28">
        <f>(K22+K23)*L106+K24-K24*L88*0.2</f>
        <v>0</v>
      </c>
      <c r="M82" s="28">
        <f>(L22+L23)*M106+L24-L24*M88*0.2</f>
        <v>0</v>
      </c>
      <c r="N82" s="28">
        <f>(M22+M23)*N106+M24-M24*N88*0.2</f>
        <v>0</v>
      </c>
      <c r="O82" s="28">
        <f>(N22+N23)*O106+N24-N24*O88*0.2</f>
        <v>0</v>
      </c>
      <c r="P82" s="28">
        <f>(O22+O23)*P106+O24-O24*P88*0.2</f>
        <v>0</v>
      </c>
      <c r="Q82" s="28">
        <f>(P22+P23)*Q106+P24-P24*Q88*0.2</f>
        <v>0</v>
      </c>
    </row>
    <row r="83" spans="1:33" s="36" customFormat="1" ht="12.75">
      <c r="A83" s="35"/>
      <c r="B83" s="33" t="s">
        <v>48</v>
      </c>
      <c r="D83" s="32"/>
      <c r="E83" s="28"/>
      <c r="F83" s="28">
        <f>(E33+E34)*F107+E35-E35*F89</f>
        <v>0</v>
      </c>
      <c r="G83" s="28">
        <f>(F33+F34)*G107+F35-F35*G89</f>
        <v>0</v>
      </c>
      <c r="H83" s="28">
        <f>(G33+G34)*H107+G35-G35*H89</f>
        <v>0</v>
      </c>
      <c r="I83" s="28">
        <f>(H33+H34)*I107+H35-H35*I89</f>
        <v>0</v>
      </c>
      <c r="J83" s="28">
        <f>(I33+I34)*J107+I35-I35*J89</f>
        <v>0</v>
      </c>
      <c r="K83" s="28">
        <f>(J33+J34)*K107+J35-J35*K89</f>
        <v>0</v>
      </c>
      <c r="L83" s="28">
        <f>(K33+K34)*L107+K35-K35*L89</f>
        <v>0</v>
      </c>
      <c r="M83" s="28">
        <f>(L33+L34)*M107+L35-L35*M89</f>
        <v>0</v>
      </c>
      <c r="N83" s="28">
        <f>(M33+M34)*N107+M35-M35*N89</f>
        <v>0</v>
      </c>
      <c r="O83" s="28">
        <f>(N33+N34)*O107+N35-N35*O89</f>
        <v>0</v>
      </c>
      <c r="P83" s="28">
        <f>(O33+O34)*P107+O35-O35*P89</f>
        <v>0</v>
      </c>
      <c r="Q83" s="28">
        <f>(P33+P34)*Q107+P35-P35*Q89</f>
        <v>0</v>
      </c>
    </row>
    <row r="84" spans="1:33">
      <c r="A84" s="45"/>
      <c r="B84" s="45"/>
    </row>
    <row r="85" spans="1:33" s="48" customFormat="1" ht="18.75">
      <c r="A85" s="50" t="s">
        <v>45</v>
      </c>
      <c r="B85" s="74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AG85" s="49"/>
    </row>
    <row r="86" spans="1:33" s="48" customFormat="1" thickBot="1">
      <c r="A86" s="51" t="s">
        <v>44</v>
      </c>
      <c r="B86" s="51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2"/>
      <c r="P86" s="52"/>
      <c r="Q86" s="52"/>
      <c r="AG86" s="49"/>
    </row>
    <row r="87" spans="1:33" s="48" customFormat="1" ht="12">
      <c r="A87" s="53"/>
      <c r="B87" s="53" t="s">
        <v>65</v>
      </c>
      <c r="C87" s="54"/>
      <c r="D87" s="46"/>
      <c r="E87" s="46"/>
      <c r="F87" s="55">
        <v>8.3333333333333332E-3</v>
      </c>
      <c r="G87" s="56">
        <v>8.3333333333333332E-3</v>
      </c>
      <c r="H87" s="56">
        <v>0.01</v>
      </c>
      <c r="I87" s="56">
        <v>0.01</v>
      </c>
      <c r="J87" s="56">
        <v>1.0833333333333334E-2</v>
      </c>
      <c r="K87" s="56">
        <v>1.6666666666666666E-2</v>
      </c>
      <c r="L87" s="56">
        <v>2.9166666666666664E-2</v>
      </c>
      <c r="M87" s="56">
        <v>4.1666666666666664E-2</v>
      </c>
      <c r="N87" s="56">
        <v>4.1666666666666664E-2</v>
      </c>
      <c r="O87" s="56">
        <v>3.7499999999999999E-2</v>
      </c>
      <c r="P87" s="56">
        <v>2.75E-2</v>
      </c>
      <c r="Q87" s="57">
        <v>2.4999999999999998E-2</v>
      </c>
      <c r="AG87" s="49"/>
    </row>
    <row r="88" spans="1:33" s="48" customFormat="1" ht="12">
      <c r="A88" s="53"/>
      <c r="B88" s="53" t="s">
        <v>66</v>
      </c>
      <c r="C88" s="54"/>
      <c r="D88" s="46"/>
      <c r="E88" s="46"/>
      <c r="F88" s="58">
        <v>4.1666666666666666E-3</v>
      </c>
      <c r="G88" s="47">
        <v>4.1666666666666666E-3</v>
      </c>
      <c r="H88" s="47">
        <v>4.1666666666666666E-3</v>
      </c>
      <c r="I88" s="47">
        <v>4.1666666666666666E-3</v>
      </c>
      <c r="J88" s="47">
        <v>4.1666666666666666E-3</v>
      </c>
      <c r="K88" s="47">
        <v>4.1666666666666666E-3</v>
      </c>
      <c r="L88" s="47">
        <v>4.1666666666666666E-3</v>
      </c>
      <c r="M88" s="47">
        <v>4.1666666666666666E-3</v>
      </c>
      <c r="N88" s="47">
        <v>4.1666666666666666E-3</v>
      </c>
      <c r="O88" s="47">
        <v>4.1666666666666666E-3</v>
      </c>
      <c r="P88" s="47">
        <v>4.1666666666666666E-3</v>
      </c>
      <c r="Q88" s="59">
        <v>4.1666666666666666E-3</v>
      </c>
      <c r="AG88" s="49"/>
    </row>
    <row r="89" spans="1:33" s="48" customFormat="1" ht="12">
      <c r="A89" s="53"/>
      <c r="B89" s="53" t="s">
        <v>67</v>
      </c>
      <c r="C89" s="54"/>
      <c r="D89" s="46"/>
      <c r="E89" s="46"/>
      <c r="F89" s="58">
        <v>4.1666666666666666E-3</v>
      </c>
      <c r="G89" s="47">
        <v>4.1666666666666666E-3</v>
      </c>
      <c r="H89" s="47">
        <v>4.1666666666666666E-3</v>
      </c>
      <c r="I89" s="47">
        <v>5.0000000000000001E-3</v>
      </c>
      <c r="J89" s="47">
        <v>4.1666666666666666E-3</v>
      </c>
      <c r="K89" s="47">
        <v>4.1666666666666666E-3</v>
      </c>
      <c r="L89" s="47">
        <v>4.1666666666666666E-3</v>
      </c>
      <c r="M89" s="47">
        <v>5.0000000000000001E-3</v>
      </c>
      <c r="N89" s="47">
        <v>4.1666666666666666E-3</v>
      </c>
      <c r="O89" s="47">
        <v>4.1666666666666666E-3</v>
      </c>
      <c r="P89" s="47">
        <v>4.1666666666666666E-3</v>
      </c>
      <c r="Q89" s="59">
        <v>4.1666666666666666E-3</v>
      </c>
      <c r="AG89" s="49"/>
    </row>
    <row r="90" spans="1:33" s="48" customFormat="1" ht="12">
      <c r="A90" s="53"/>
      <c r="B90" s="53" t="s">
        <v>68</v>
      </c>
      <c r="C90" s="54"/>
      <c r="D90" s="46"/>
      <c r="E90" s="46"/>
      <c r="F90" s="58">
        <v>6.6666666666666671E-3</v>
      </c>
      <c r="G90" s="47">
        <v>6.6666666666666671E-3</v>
      </c>
      <c r="H90" s="47">
        <v>6.6666666666666671E-3</v>
      </c>
      <c r="I90" s="47">
        <v>6.6666666666666671E-3</v>
      </c>
      <c r="J90" s="47">
        <v>6.6666666666666671E-3</v>
      </c>
      <c r="K90" s="47">
        <v>6.6666666666666671E-3</v>
      </c>
      <c r="L90" s="47">
        <v>0.01</v>
      </c>
      <c r="M90" s="47">
        <v>0.01</v>
      </c>
      <c r="N90" s="47">
        <v>1.1666666666666667E-2</v>
      </c>
      <c r="O90" s="47">
        <v>1.3333333333333334E-2</v>
      </c>
      <c r="P90" s="47">
        <v>0.01</v>
      </c>
      <c r="Q90" s="59">
        <v>1.1666666666666667E-2</v>
      </c>
      <c r="AG90" s="49"/>
    </row>
    <row r="91" spans="1:33" s="36" customFormat="1" ht="12.75">
      <c r="A91" s="53"/>
      <c r="B91" s="53"/>
      <c r="C91" s="60"/>
      <c r="D91" s="46"/>
      <c r="E91" s="46"/>
      <c r="F91" s="61"/>
      <c r="G91" s="62"/>
      <c r="H91" s="62"/>
      <c r="I91" s="62"/>
      <c r="J91" s="62"/>
      <c r="K91" s="62"/>
      <c r="L91" s="62"/>
      <c r="M91" s="62"/>
      <c r="N91" s="62"/>
      <c r="O91" s="62"/>
      <c r="P91" s="62"/>
      <c r="Q91" s="63"/>
      <c r="AG91" s="42"/>
    </row>
    <row r="92" spans="1:33" s="36" customFormat="1" ht="12.75">
      <c r="A92" s="53" t="s">
        <v>69</v>
      </c>
      <c r="B92" s="53" t="s">
        <v>64</v>
      </c>
      <c r="C92" s="60"/>
      <c r="D92" s="46"/>
      <c r="E92" s="46"/>
      <c r="F92" s="61"/>
      <c r="G92" s="62"/>
      <c r="H92" s="62"/>
      <c r="I92" s="62"/>
      <c r="J92" s="62"/>
      <c r="K92" s="62"/>
      <c r="L92" s="62"/>
      <c r="M92" s="62"/>
      <c r="N92" s="62"/>
      <c r="O92" s="62"/>
      <c r="P92" s="62"/>
      <c r="Q92" s="63"/>
      <c r="AG92" s="42"/>
    </row>
    <row r="93" spans="1:33" s="36" customFormat="1" ht="12.75">
      <c r="A93" s="53"/>
      <c r="B93" s="53" t="s">
        <v>65</v>
      </c>
      <c r="C93" s="60"/>
      <c r="D93" s="46"/>
      <c r="E93" s="46"/>
      <c r="F93" s="61"/>
      <c r="G93" s="62"/>
      <c r="H93" s="62"/>
      <c r="I93" s="62"/>
      <c r="J93" s="62"/>
      <c r="K93" s="62"/>
      <c r="L93" s="62"/>
      <c r="M93" s="62"/>
      <c r="N93" s="62"/>
      <c r="O93" s="62"/>
      <c r="P93" s="62"/>
      <c r="Q93" s="63"/>
      <c r="AG93" s="42"/>
    </row>
    <row r="94" spans="1:33" s="36" customFormat="1" ht="12.75">
      <c r="A94" s="53"/>
      <c r="B94" s="64" t="s">
        <v>70</v>
      </c>
      <c r="C94" s="54"/>
      <c r="D94" s="46"/>
      <c r="E94" s="46"/>
      <c r="F94" s="58">
        <v>1.0999999999999999E-2</v>
      </c>
      <c r="G94" s="47">
        <v>0.01</v>
      </c>
      <c r="H94" s="47">
        <v>0.01</v>
      </c>
      <c r="I94" s="47">
        <v>0.01</v>
      </c>
      <c r="J94" s="47">
        <v>0.01</v>
      </c>
      <c r="K94" s="47">
        <v>0.01</v>
      </c>
      <c r="L94" s="47">
        <v>0.01</v>
      </c>
      <c r="M94" s="47">
        <v>0.01</v>
      </c>
      <c r="N94" s="47">
        <v>0.01</v>
      </c>
      <c r="O94" s="47">
        <v>0.01</v>
      </c>
      <c r="P94" s="47">
        <v>0.01</v>
      </c>
      <c r="Q94" s="59">
        <v>8.9999999999999993E-3</v>
      </c>
      <c r="AG94" s="42"/>
    </row>
    <row r="95" spans="1:33" s="36" customFormat="1" ht="12.75">
      <c r="A95" s="53"/>
      <c r="B95" s="64" t="s">
        <v>71</v>
      </c>
      <c r="C95" s="54"/>
      <c r="D95" s="46"/>
      <c r="E95" s="46"/>
      <c r="F95" s="58">
        <v>1.0999999999999999E-2</v>
      </c>
      <c r="G95" s="47">
        <v>0.01</v>
      </c>
      <c r="H95" s="47">
        <v>0.01</v>
      </c>
      <c r="I95" s="47">
        <v>0.01</v>
      </c>
      <c r="J95" s="47">
        <v>0.01</v>
      </c>
      <c r="K95" s="47">
        <v>0.01</v>
      </c>
      <c r="L95" s="47">
        <v>0.01</v>
      </c>
      <c r="M95" s="47">
        <v>0.01</v>
      </c>
      <c r="N95" s="47">
        <v>0.01</v>
      </c>
      <c r="O95" s="47">
        <v>0.01</v>
      </c>
      <c r="P95" s="47">
        <v>0.01</v>
      </c>
      <c r="Q95" s="59">
        <v>8.9999999999999993E-3</v>
      </c>
      <c r="AG95" s="42"/>
    </row>
    <row r="96" spans="1:33" s="36" customFormat="1" ht="12.75">
      <c r="A96" s="53"/>
      <c r="B96" s="53"/>
      <c r="C96" s="54"/>
      <c r="D96" s="46"/>
      <c r="E96" s="46"/>
      <c r="F96" s="65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7"/>
      <c r="AG96" s="42"/>
    </row>
    <row r="97" spans="1:33" s="36" customFormat="1" ht="12.75">
      <c r="A97" s="53"/>
      <c r="B97" s="53" t="s">
        <v>66</v>
      </c>
      <c r="C97" s="54"/>
      <c r="D97" s="46"/>
      <c r="E97" s="46"/>
      <c r="F97" s="65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7"/>
      <c r="AG97" s="42"/>
    </row>
    <row r="98" spans="1:33" s="36" customFormat="1" ht="12.75">
      <c r="A98" s="53"/>
      <c r="B98" s="64" t="s">
        <v>70</v>
      </c>
      <c r="C98" s="54"/>
      <c r="D98" s="46"/>
      <c r="E98" s="46"/>
      <c r="F98" s="58">
        <v>1.0999999999999999E-2</v>
      </c>
      <c r="G98" s="47">
        <v>0.01</v>
      </c>
      <c r="H98" s="47">
        <v>0.01</v>
      </c>
      <c r="I98" s="47">
        <v>0.01</v>
      </c>
      <c r="J98" s="47">
        <v>0.01</v>
      </c>
      <c r="K98" s="47">
        <v>0.01</v>
      </c>
      <c r="L98" s="47">
        <v>0.01</v>
      </c>
      <c r="M98" s="47">
        <v>0.01</v>
      </c>
      <c r="N98" s="47">
        <v>0.01</v>
      </c>
      <c r="O98" s="47">
        <v>0.01</v>
      </c>
      <c r="P98" s="47">
        <v>0.01</v>
      </c>
      <c r="Q98" s="59">
        <v>8.9999999999999993E-3</v>
      </c>
      <c r="AG98" s="42"/>
    </row>
    <row r="99" spans="1:33" s="36" customFormat="1" ht="12.75">
      <c r="A99" s="53"/>
      <c r="B99" s="64" t="s">
        <v>71</v>
      </c>
      <c r="C99" s="54"/>
      <c r="D99" s="46"/>
      <c r="E99" s="46"/>
      <c r="F99" s="58">
        <v>1.0999999999999999E-2</v>
      </c>
      <c r="G99" s="47">
        <v>0.01</v>
      </c>
      <c r="H99" s="47">
        <v>0.01</v>
      </c>
      <c r="I99" s="47">
        <v>0.01</v>
      </c>
      <c r="J99" s="47">
        <v>0.01</v>
      </c>
      <c r="K99" s="47">
        <v>0.01</v>
      </c>
      <c r="L99" s="47">
        <v>0.01</v>
      </c>
      <c r="M99" s="47">
        <v>0.01</v>
      </c>
      <c r="N99" s="47">
        <v>0.01</v>
      </c>
      <c r="O99" s="47">
        <v>0.01</v>
      </c>
      <c r="P99" s="47">
        <v>0.01</v>
      </c>
      <c r="Q99" s="59">
        <v>8.9999999999999993E-3</v>
      </c>
      <c r="AG99" s="42"/>
    </row>
    <row r="100" spans="1:33" s="36" customFormat="1" ht="12.75">
      <c r="A100" s="53"/>
      <c r="B100" s="53"/>
      <c r="C100" s="54"/>
      <c r="D100" s="46"/>
      <c r="E100" s="46"/>
      <c r="F100" s="65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7"/>
      <c r="AG100" s="42"/>
    </row>
    <row r="101" spans="1:33" s="36" customFormat="1" ht="12.75">
      <c r="A101" s="53"/>
      <c r="B101" s="53" t="s">
        <v>72</v>
      </c>
      <c r="C101" s="54"/>
      <c r="D101" s="46"/>
      <c r="E101" s="46"/>
      <c r="F101" s="65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7"/>
      <c r="AG101" s="42"/>
    </row>
    <row r="102" spans="1:33" s="36" customFormat="1" ht="12.75">
      <c r="A102" s="53"/>
      <c r="B102" s="64" t="s">
        <v>70</v>
      </c>
      <c r="C102" s="54"/>
      <c r="D102" s="46"/>
      <c r="E102" s="46"/>
      <c r="F102" s="58">
        <v>8.0000000000000002E-3</v>
      </c>
      <c r="G102" s="47">
        <v>8.0000000000000002E-3</v>
      </c>
      <c r="H102" s="47">
        <v>8.0000000000000002E-3</v>
      </c>
      <c r="I102" s="47">
        <v>8.0000000000000002E-3</v>
      </c>
      <c r="J102" s="47">
        <v>8.0000000000000002E-3</v>
      </c>
      <c r="K102" s="47">
        <v>8.0000000000000002E-3</v>
      </c>
      <c r="L102" s="47">
        <v>8.0000000000000002E-3</v>
      </c>
      <c r="M102" s="47">
        <v>8.0000000000000002E-3</v>
      </c>
      <c r="N102" s="47">
        <v>8.0000000000000002E-3</v>
      </c>
      <c r="O102" s="47">
        <v>8.0000000000000002E-3</v>
      </c>
      <c r="P102" s="47">
        <v>8.0000000000000002E-3</v>
      </c>
      <c r="Q102" s="59">
        <v>8.0000000000000002E-3</v>
      </c>
      <c r="AG102" s="42"/>
    </row>
    <row r="103" spans="1:33" s="36" customFormat="1" ht="12.75">
      <c r="A103" s="53"/>
      <c r="B103" s="64" t="s">
        <v>71</v>
      </c>
      <c r="C103" s="54"/>
      <c r="D103" s="46"/>
      <c r="E103" s="46"/>
      <c r="F103" s="58">
        <v>8.0000000000000002E-3</v>
      </c>
      <c r="G103" s="47">
        <v>8.0000000000000002E-3</v>
      </c>
      <c r="H103" s="47">
        <v>8.0000000000000002E-3</v>
      </c>
      <c r="I103" s="47">
        <v>8.0000000000000002E-3</v>
      </c>
      <c r="J103" s="47">
        <v>8.0000000000000002E-3</v>
      </c>
      <c r="K103" s="47">
        <v>8.0000000000000002E-3</v>
      </c>
      <c r="L103" s="47">
        <v>8.0000000000000002E-3</v>
      </c>
      <c r="M103" s="47">
        <v>8.0000000000000002E-3</v>
      </c>
      <c r="N103" s="47">
        <v>8.0000000000000002E-3</v>
      </c>
      <c r="O103" s="47">
        <v>8.0000000000000002E-3</v>
      </c>
      <c r="P103" s="47">
        <v>8.0000000000000002E-3</v>
      </c>
      <c r="Q103" s="59">
        <v>8.0000000000000002E-3</v>
      </c>
      <c r="AG103" s="42"/>
    </row>
    <row r="104" spans="1:33" s="36" customFormat="1" ht="12.75">
      <c r="A104" s="53"/>
      <c r="B104" s="53"/>
      <c r="C104" s="60"/>
      <c r="D104" s="46"/>
      <c r="E104" s="46"/>
      <c r="F104" s="61"/>
      <c r="G104" s="62"/>
      <c r="H104" s="62"/>
      <c r="I104" s="62"/>
      <c r="J104" s="62"/>
      <c r="K104" s="62"/>
      <c r="L104" s="62"/>
      <c r="M104" s="62"/>
      <c r="N104" s="62"/>
      <c r="O104" s="62"/>
      <c r="P104" s="62"/>
      <c r="Q104" s="63"/>
      <c r="AG104" s="42"/>
    </row>
    <row r="105" spans="1:33" s="36" customFormat="1" ht="12.75">
      <c r="A105" s="53" t="s">
        <v>73</v>
      </c>
      <c r="B105" s="53"/>
      <c r="C105" s="60"/>
      <c r="D105" s="46"/>
      <c r="E105" s="46"/>
      <c r="F105" s="61"/>
      <c r="G105" s="62"/>
      <c r="H105" s="62"/>
      <c r="I105" s="62"/>
      <c r="J105" s="62"/>
      <c r="K105" s="62"/>
      <c r="L105" s="62"/>
      <c r="M105" s="62"/>
      <c r="N105" s="62"/>
      <c r="O105" s="62"/>
      <c r="P105" s="62"/>
      <c r="Q105" s="63"/>
      <c r="AG105" s="42"/>
    </row>
    <row r="106" spans="1:33" s="36" customFormat="1" ht="12.75">
      <c r="A106" s="53"/>
      <c r="B106" s="53" t="s">
        <v>74</v>
      </c>
      <c r="C106" s="60"/>
      <c r="D106" s="46"/>
      <c r="E106" s="46"/>
      <c r="F106" s="68">
        <v>0.08</v>
      </c>
      <c r="G106" s="69">
        <v>0.08</v>
      </c>
      <c r="H106" s="69">
        <v>0.08</v>
      </c>
      <c r="I106" s="69">
        <v>0.08</v>
      </c>
      <c r="J106" s="69">
        <v>0.08</v>
      </c>
      <c r="K106" s="69">
        <v>0.08</v>
      </c>
      <c r="L106" s="69">
        <v>0.08</v>
      </c>
      <c r="M106" s="69">
        <v>0.08</v>
      </c>
      <c r="N106" s="69">
        <v>0.08</v>
      </c>
      <c r="O106" s="69">
        <v>0.08</v>
      </c>
      <c r="P106" s="69">
        <v>0.08</v>
      </c>
      <c r="Q106" s="70">
        <v>0.08</v>
      </c>
      <c r="AG106" s="42"/>
    </row>
    <row r="107" spans="1:33" s="36" customFormat="1" ht="12.75">
      <c r="A107" s="53"/>
      <c r="B107" s="53" t="s">
        <v>67</v>
      </c>
      <c r="C107" s="60"/>
      <c r="D107" s="46"/>
      <c r="E107" s="46"/>
      <c r="F107" s="68">
        <v>0.08</v>
      </c>
      <c r="G107" s="69">
        <v>0.08</v>
      </c>
      <c r="H107" s="69">
        <v>0.08</v>
      </c>
      <c r="I107" s="69">
        <v>0.08</v>
      </c>
      <c r="J107" s="69">
        <v>0.08</v>
      </c>
      <c r="K107" s="69">
        <v>0.08</v>
      </c>
      <c r="L107" s="69">
        <v>0.08</v>
      </c>
      <c r="M107" s="69">
        <v>0.08</v>
      </c>
      <c r="N107" s="69">
        <v>0.08</v>
      </c>
      <c r="O107" s="69">
        <v>0.08</v>
      </c>
      <c r="P107" s="69">
        <v>0.08</v>
      </c>
      <c r="Q107" s="70">
        <v>0.08</v>
      </c>
      <c r="AG107" s="42"/>
    </row>
    <row r="108" spans="1:33" s="36" customFormat="1" ht="12.75">
      <c r="A108" s="53"/>
      <c r="B108" s="53"/>
      <c r="C108" s="60"/>
      <c r="D108" s="46"/>
      <c r="E108" s="46"/>
      <c r="F108" s="61"/>
      <c r="G108" s="62"/>
      <c r="H108" s="62"/>
      <c r="I108" s="62"/>
      <c r="J108" s="62"/>
      <c r="K108" s="62"/>
      <c r="L108" s="62"/>
      <c r="M108" s="62"/>
      <c r="N108" s="62"/>
      <c r="O108" s="62"/>
      <c r="P108" s="62"/>
      <c r="Q108" s="63"/>
      <c r="AG108" s="42"/>
    </row>
    <row r="109" spans="1:33" s="36" customFormat="1" ht="12.75">
      <c r="A109" s="53" t="s">
        <v>75</v>
      </c>
      <c r="B109" s="53"/>
      <c r="C109" s="60"/>
      <c r="D109" s="46"/>
      <c r="E109" s="46"/>
      <c r="F109" s="61"/>
      <c r="G109" s="62"/>
      <c r="H109" s="62"/>
      <c r="I109" s="62"/>
      <c r="J109" s="62"/>
      <c r="K109" s="62"/>
      <c r="L109" s="62"/>
      <c r="M109" s="62"/>
      <c r="N109" s="62"/>
      <c r="O109" s="62"/>
      <c r="P109" s="62"/>
      <c r="Q109" s="63"/>
      <c r="AG109" s="42"/>
    </row>
    <row r="110" spans="1:33" s="36" customFormat="1" ht="12.75">
      <c r="A110" s="53"/>
      <c r="B110" s="53" t="s">
        <v>76</v>
      </c>
      <c r="C110" s="54"/>
      <c r="D110" s="46"/>
      <c r="E110" s="46"/>
      <c r="F110" s="58">
        <v>0.9</v>
      </c>
      <c r="G110" s="47">
        <v>0.9</v>
      </c>
      <c r="H110" s="47">
        <v>0.9</v>
      </c>
      <c r="I110" s="47">
        <v>0.9</v>
      </c>
      <c r="J110" s="47">
        <v>0.9</v>
      </c>
      <c r="K110" s="47">
        <v>0.9</v>
      </c>
      <c r="L110" s="47">
        <v>0.9</v>
      </c>
      <c r="M110" s="47">
        <v>0.9</v>
      </c>
      <c r="N110" s="47">
        <v>0.9</v>
      </c>
      <c r="O110" s="47">
        <v>0.9</v>
      </c>
      <c r="P110" s="47">
        <v>0.9</v>
      </c>
      <c r="Q110" s="59">
        <v>0.9</v>
      </c>
      <c r="AG110" s="42"/>
    </row>
    <row r="111" spans="1:33" s="36" customFormat="1" ht="12.75">
      <c r="A111" s="53"/>
      <c r="B111" s="53" t="s">
        <v>77</v>
      </c>
      <c r="C111" s="54"/>
      <c r="D111" s="46"/>
      <c r="E111" s="46"/>
      <c r="F111" s="58">
        <v>0.47</v>
      </c>
      <c r="G111" s="47">
        <v>0.47</v>
      </c>
      <c r="H111" s="47">
        <v>0.47</v>
      </c>
      <c r="I111" s="47">
        <v>0.47</v>
      </c>
      <c r="J111" s="47">
        <v>0.47</v>
      </c>
      <c r="K111" s="47">
        <v>0.47</v>
      </c>
      <c r="L111" s="47">
        <v>0.47</v>
      </c>
      <c r="M111" s="47">
        <v>0.5</v>
      </c>
      <c r="N111" s="47">
        <v>0.5</v>
      </c>
      <c r="O111" s="47">
        <v>0.47</v>
      </c>
      <c r="P111" s="47">
        <v>0.47</v>
      </c>
      <c r="Q111" s="59">
        <v>0.47</v>
      </c>
      <c r="AG111" s="42"/>
    </row>
    <row r="112" spans="1:33" s="36" customFormat="1" ht="12.75">
      <c r="A112" s="53"/>
      <c r="B112" s="53"/>
      <c r="C112" s="60"/>
      <c r="D112" s="46"/>
      <c r="E112" s="46"/>
      <c r="F112" s="61"/>
      <c r="G112" s="62"/>
      <c r="H112" s="62"/>
      <c r="I112" s="62"/>
      <c r="J112" s="62"/>
      <c r="K112" s="62"/>
      <c r="L112" s="62"/>
      <c r="M112" s="62"/>
      <c r="N112" s="62"/>
      <c r="O112" s="62"/>
      <c r="P112" s="62"/>
      <c r="Q112" s="63"/>
      <c r="AG112" s="42"/>
    </row>
    <row r="113" spans="1:33" s="36" customFormat="1" ht="12.75">
      <c r="A113" s="53" t="s">
        <v>78</v>
      </c>
      <c r="B113" s="53"/>
      <c r="C113" s="60"/>
      <c r="D113" s="46"/>
      <c r="E113" s="46"/>
      <c r="F113" s="61"/>
      <c r="G113" s="62"/>
      <c r="H113" s="62"/>
      <c r="I113" s="62"/>
      <c r="J113" s="62"/>
      <c r="K113" s="62"/>
      <c r="L113" s="62"/>
      <c r="M113" s="62"/>
      <c r="N113" s="62"/>
      <c r="O113" s="62"/>
      <c r="P113" s="62"/>
      <c r="Q113" s="63"/>
      <c r="AG113" s="42"/>
    </row>
    <row r="114" spans="1:33" s="36" customFormat="1" ht="12.75">
      <c r="A114" s="53"/>
      <c r="B114" s="53" t="s">
        <v>79</v>
      </c>
      <c r="C114" s="54"/>
      <c r="D114" s="46"/>
      <c r="E114" s="46"/>
      <c r="F114" s="68">
        <v>0.85</v>
      </c>
      <c r="G114" s="69">
        <v>0.85</v>
      </c>
      <c r="H114" s="69">
        <v>0.85</v>
      </c>
      <c r="I114" s="69">
        <v>0.85</v>
      </c>
      <c r="J114" s="69">
        <v>0.85</v>
      </c>
      <c r="K114" s="69">
        <v>0.85</v>
      </c>
      <c r="L114" s="69">
        <v>0.75</v>
      </c>
      <c r="M114" s="69">
        <v>0.75</v>
      </c>
      <c r="N114" s="69">
        <v>0.75</v>
      </c>
      <c r="O114" s="69">
        <v>0.85</v>
      </c>
      <c r="P114" s="69">
        <v>0.85</v>
      </c>
      <c r="Q114" s="70">
        <v>0.85</v>
      </c>
      <c r="AG114" s="42"/>
    </row>
    <row r="115" spans="1:33" s="36" customFormat="1" ht="12.75">
      <c r="A115" s="53"/>
      <c r="B115" s="53" t="s">
        <v>80</v>
      </c>
      <c r="C115" s="54"/>
      <c r="D115" s="46"/>
      <c r="E115" s="46"/>
      <c r="F115" s="68">
        <v>0.85</v>
      </c>
      <c r="G115" s="69">
        <v>0.85</v>
      </c>
      <c r="H115" s="69">
        <v>0.85</v>
      </c>
      <c r="I115" s="69">
        <v>0.85</v>
      </c>
      <c r="J115" s="69">
        <v>0.85</v>
      </c>
      <c r="K115" s="69">
        <v>0.85</v>
      </c>
      <c r="L115" s="69">
        <v>0.75</v>
      </c>
      <c r="M115" s="69">
        <v>0.75</v>
      </c>
      <c r="N115" s="69">
        <v>0.75</v>
      </c>
      <c r="O115" s="69">
        <v>0.85</v>
      </c>
      <c r="P115" s="69">
        <v>0.85</v>
      </c>
      <c r="Q115" s="70">
        <v>0.85</v>
      </c>
      <c r="AG115" s="42"/>
    </row>
    <row r="116" spans="1:33" s="36" customFormat="1" ht="12.75">
      <c r="A116" s="53"/>
      <c r="B116" s="53" t="s">
        <v>67</v>
      </c>
      <c r="C116" s="54"/>
      <c r="D116" s="46"/>
      <c r="E116" s="46"/>
      <c r="F116" s="68">
        <v>0.95</v>
      </c>
      <c r="G116" s="69">
        <v>0.95</v>
      </c>
      <c r="H116" s="69">
        <v>0.95</v>
      </c>
      <c r="I116" s="69">
        <v>0.95</v>
      </c>
      <c r="J116" s="69">
        <v>0.95</v>
      </c>
      <c r="K116" s="69">
        <v>0.95</v>
      </c>
      <c r="L116" s="69">
        <v>0.95</v>
      </c>
      <c r="M116" s="69">
        <v>0.95</v>
      </c>
      <c r="N116" s="69">
        <v>0.95</v>
      </c>
      <c r="O116" s="69">
        <v>0.95</v>
      </c>
      <c r="P116" s="69">
        <v>0.95</v>
      </c>
      <c r="Q116" s="70">
        <v>0.95</v>
      </c>
      <c r="AG116" s="42"/>
    </row>
    <row r="117" spans="1:33" s="36" customFormat="1" ht="12.75">
      <c r="A117" s="53"/>
      <c r="B117" s="53"/>
      <c r="C117" s="54"/>
      <c r="D117" s="46"/>
      <c r="E117" s="46"/>
      <c r="F117" s="61"/>
      <c r="G117" s="62"/>
      <c r="H117" s="62"/>
      <c r="I117" s="62"/>
      <c r="J117" s="62"/>
      <c r="K117" s="62"/>
      <c r="L117" s="62"/>
      <c r="M117" s="62"/>
      <c r="N117" s="62"/>
      <c r="O117" s="62"/>
      <c r="P117" s="62"/>
      <c r="Q117" s="63"/>
      <c r="AG117" s="42"/>
    </row>
    <row r="118" spans="1:33" s="36" customFormat="1" ht="12.75">
      <c r="A118" s="53" t="s">
        <v>81</v>
      </c>
      <c r="B118" s="53"/>
      <c r="C118" s="54"/>
      <c r="D118" s="46"/>
      <c r="E118" s="46"/>
      <c r="F118" s="65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7"/>
      <c r="AG118" s="42"/>
    </row>
    <row r="119" spans="1:33" s="36" customFormat="1" ht="12.75">
      <c r="A119" s="53"/>
      <c r="B119" s="53" t="s">
        <v>79</v>
      </c>
      <c r="C119" s="54"/>
      <c r="D119" s="46"/>
      <c r="E119" s="46"/>
      <c r="F119" s="68">
        <v>0.45</v>
      </c>
      <c r="G119" s="69">
        <v>0.45</v>
      </c>
      <c r="H119" s="69">
        <v>0.45</v>
      </c>
      <c r="I119" s="69">
        <v>0.45</v>
      </c>
      <c r="J119" s="69">
        <v>0.45</v>
      </c>
      <c r="K119" s="69">
        <v>0.45</v>
      </c>
      <c r="L119" s="69">
        <v>0.35</v>
      </c>
      <c r="M119" s="69">
        <v>0.35</v>
      </c>
      <c r="N119" s="69">
        <v>0.35</v>
      </c>
      <c r="O119" s="69">
        <v>0.45</v>
      </c>
      <c r="P119" s="69">
        <v>0.45</v>
      </c>
      <c r="Q119" s="70">
        <v>0.45</v>
      </c>
      <c r="AG119" s="42"/>
    </row>
    <row r="120" spans="1:33" s="36" customFormat="1" ht="12.75">
      <c r="A120" s="53"/>
      <c r="B120" s="53" t="s">
        <v>80</v>
      </c>
      <c r="C120" s="60"/>
      <c r="D120" s="46"/>
      <c r="E120" s="46"/>
      <c r="F120" s="68">
        <v>0.45</v>
      </c>
      <c r="G120" s="69">
        <v>0.45</v>
      </c>
      <c r="H120" s="69">
        <v>0.45</v>
      </c>
      <c r="I120" s="69">
        <v>0.45</v>
      </c>
      <c r="J120" s="69">
        <v>0.45</v>
      </c>
      <c r="K120" s="69">
        <v>0.45</v>
      </c>
      <c r="L120" s="69">
        <v>0.35</v>
      </c>
      <c r="M120" s="69">
        <v>0.35</v>
      </c>
      <c r="N120" s="69">
        <v>0.35</v>
      </c>
      <c r="O120" s="69">
        <v>0.45</v>
      </c>
      <c r="P120" s="69">
        <v>0.45</v>
      </c>
      <c r="Q120" s="70">
        <v>0.45</v>
      </c>
      <c r="AG120" s="42"/>
    </row>
    <row r="121" spans="1:33" s="36" customFormat="1" thickBot="1">
      <c r="A121" s="53"/>
      <c r="B121" s="53" t="s">
        <v>67</v>
      </c>
      <c r="C121" s="60"/>
      <c r="D121" s="46"/>
      <c r="E121" s="46"/>
      <c r="F121" s="71">
        <v>0.55000000000000004</v>
      </c>
      <c r="G121" s="72">
        <v>0.55000000000000004</v>
      </c>
      <c r="H121" s="72">
        <v>0.55000000000000004</v>
      </c>
      <c r="I121" s="72">
        <v>0.55000000000000004</v>
      </c>
      <c r="J121" s="72">
        <v>0.55000000000000004</v>
      </c>
      <c r="K121" s="72">
        <v>0.55000000000000004</v>
      </c>
      <c r="L121" s="72">
        <v>0.45</v>
      </c>
      <c r="M121" s="72">
        <v>0.45</v>
      </c>
      <c r="N121" s="72">
        <v>0.45</v>
      </c>
      <c r="O121" s="72">
        <v>0.55000000000000004</v>
      </c>
      <c r="P121" s="72">
        <v>0.55000000000000004</v>
      </c>
      <c r="Q121" s="73">
        <v>0.55000000000000004</v>
      </c>
      <c r="AG121" s="42"/>
    </row>
    <row r="122" spans="1:33" s="36" customFormat="1" ht="12.75">
      <c r="P122" s="48"/>
      <c r="Q122" s="48"/>
      <c r="AG122" s="42"/>
    </row>
    <row r="123" spans="1:33" s="36" customFormat="1" ht="12.75">
      <c r="P123" s="48"/>
      <c r="Q123" s="48"/>
      <c r="AG123" s="42"/>
    </row>
  </sheetData>
  <mergeCells count="7">
    <mergeCell ref="A7:A9"/>
    <mergeCell ref="A52:A53"/>
    <mergeCell ref="A10:A15"/>
    <mergeCell ref="A17:A24"/>
    <mergeCell ref="A28:A35"/>
    <mergeCell ref="A37:A45"/>
    <mergeCell ref="A47:A50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牛群结构预测表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2014-08-10T12:30:11Z</dcterms:modified>
</cp:coreProperties>
</file>