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0" yWindow="105" windowWidth="7515" windowHeight="4410" tabRatio="618"/>
  </bookViews>
  <sheets>
    <sheet name="牛群结构预测表" sheetId="22" r:id="rId1"/>
    <sheet name="全群" sheetId="27" r:id="rId2"/>
  </sheets>
  <calcPr calcId="124519"/>
</workbook>
</file>

<file path=xl/calcChain.xml><?xml version="1.0" encoding="utf-8"?>
<calcChain xmlns="http://schemas.openxmlformats.org/spreadsheetml/2006/main">
  <c r="G65" i="22"/>
  <c r="H65"/>
  <c r="I65"/>
  <c r="J65"/>
  <c r="K65"/>
  <c r="L65"/>
  <c r="M65"/>
  <c r="N65"/>
  <c r="O65"/>
  <c r="P65"/>
  <c r="Q65"/>
  <c r="R65"/>
  <c r="S65"/>
  <c r="T65"/>
  <c r="G67"/>
  <c r="H67"/>
  <c r="I67"/>
  <c r="J67"/>
  <c r="K67"/>
  <c r="L67"/>
  <c r="M67"/>
  <c r="N67"/>
  <c r="O67"/>
  <c r="P67"/>
  <c r="Q67"/>
  <c r="R67"/>
  <c r="S67"/>
  <c r="T67"/>
  <c r="G69"/>
  <c r="H69"/>
  <c r="I69"/>
  <c r="J69"/>
  <c r="K69"/>
  <c r="L69"/>
  <c r="M69"/>
  <c r="N69"/>
  <c r="O69"/>
  <c r="P69"/>
  <c r="Q69"/>
  <c r="R69"/>
  <c r="S69"/>
  <c r="T69"/>
  <c r="G71"/>
  <c r="H71"/>
  <c r="I71"/>
  <c r="J71"/>
  <c r="K71"/>
  <c r="L71"/>
  <c r="M71"/>
  <c r="N71"/>
  <c r="O71"/>
  <c r="P71"/>
  <c r="Q71"/>
  <c r="R71"/>
  <c r="S71"/>
  <c r="T71"/>
  <c r="G73"/>
  <c r="H73"/>
  <c r="I73"/>
  <c r="J73"/>
  <c r="K73"/>
  <c r="L73"/>
  <c r="M73"/>
  <c r="N73"/>
  <c r="O73"/>
  <c r="P73"/>
  <c r="Q73"/>
  <c r="R73"/>
  <c r="S73"/>
  <c r="T73"/>
  <c r="G75"/>
  <c r="H75"/>
  <c r="I75"/>
  <c r="J75"/>
  <c r="K75"/>
  <c r="L75"/>
  <c r="M75"/>
  <c r="N75"/>
  <c r="O75"/>
  <c r="P75"/>
  <c r="Q75"/>
  <c r="R75"/>
  <c r="S75"/>
  <c r="T75"/>
  <c r="G84"/>
  <c r="H84"/>
  <c r="I84"/>
  <c r="J84"/>
  <c r="K84"/>
  <c r="L84"/>
  <c r="M84"/>
  <c r="N84"/>
  <c r="O84"/>
  <c r="P84"/>
  <c r="Q84"/>
  <c r="R84"/>
  <c r="S84"/>
  <c r="T84"/>
  <c r="F100"/>
  <c r="F99"/>
  <c r="F98"/>
  <c r="F62" s="1"/>
  <c r="C43" i="27"/>
  <c r="E46" i="22" s="1"/>
  <c r="F90" s="1"/>
  <c r="C42" i="27"/>
  <c r="E45" i="22" s="1"/>
  <c r="C45" i="27"/>
  <c r="C46"/>
  <c r="E49" i="22" s="1"/>
  <c r="C47" i="27"/>
  <c r="E50" i="22" s="1"/>
  <c r="C48" i="27"/>
  <c r="E51" i="22" s="1"/>
  <c r="C50" i="27"/>
  <c r="E53" i="22" s="1"/>
  <c r="C51" i="27"/>
  <c r="E54" i="22" s="1"/>
  <c r="C54" i="27"/>
  <c r="E57" i="22" s="1"/>
  <c r="C34" i="27"/>
  <c r="E37" i="22" s="1"/>
  <c r="C70" i="27"/>
  <c r="C69"/>
  <c r="C68"/>
  <c r="C67"/>
  <c r="C66"/>
  <c r="C65"/>
  <c r="C64"/>
  <c r="C63"/>
  <c r="C62"/>
  <c r="C61"/>
  <c r="C60"/>
  <c r="C59"/>
  <c r="C58"/>
  <c r="C56"/>
  <c r="C41"/>
  <c r="E44" i="22" s="1"/>
  <c r="C40" i="27"/>
  <c r="E43" i="22" s="1"/>
  <c r="C39" i="27"/>
  <c r="E42" i="22" s="1"/>
  <c r="C38" i="27"/>
  <c r="E41" i="22" s="1"/>
  <c r="C37" i="27"/>
  <c r="E40" i="22" s="1"/>
  <c r="C36" i="27"/>
  <c r="E39" i="22" s="1"/>
  <c r="C35" i="27"/>
  <c r="E38" i="22" s="1"/>
  <c r="C33" i="27"/>
  <c r="E36" i="22" s="1"/>
  <c r="C32" i="27"/>
  <c r="E35" i="22" s="1"/>
  <c r="F36" s="1"/>
  <c r="C31" i="27"/>
  <c r="E34" i="22" s="1"/>
  <c r="C30" i="27"/>
  <c r="E33" i="22" s="1"/>
  <c r="F34" s="1"/>
  <c r="C29" i="27"/>
  <c r="E32" i="22" s="1"/>
  <c r="F33" s="1"/>
  <c r="G34" s="1"/>
  <c r="C28" i="27"/>
  <c r="E31" i="22" s="1"/>
  <c r="F32" s="1"/>
  <c r="G33" s="1"/>
  <c r="H34" s="1"/>
  <c r="C27" i="27"/>
  <c r="E30" i="22" s="1"/>
  <c r="F31" s="1"/>
  <c r="G32" s="1"/>
  <c r="H33" s="1"/>
  <c r="I34" s="1"/>
  <c r="C26" i="27"/>
  <c r="E29" i="22" s="1"/>
  <c r="F30" s="1"/>
  <c r="G31" s="1"/>
  <c r="H32" s="1"/>
  <c r="I33" s="1"/>
  <c r="J34" s="1"/>
  <c r="C23" i="27"/>
  <c r="E26" i="22" s="1"/>
  <c r="F88" s="1"/>
  <c r="G99" s="1"/>
  <c r="C22" i="27"/>
  <c r="E25" i="22" s="1"/>
  <c r="C21" i="27"/>
  <c r="E24" i="22" s="1"/>
  <c r="C20" i="27"/>
  <c r="E23" i="22" s="1"/>
  <c r="C19" i="27"/>
  <c r="E22" i="22" s="1"/>
  <c r="F23" s="1"/>
  <c r="C18" i="27"/>
  <c r="E21" i="22" s="1"/>
  <c r="F22" s="1"/>
  <c r="G23" s="1"/>
  <c r="C17" i="27"/>
  <c r="E20" i="22" s="1"/>
  <c r="F21" s="1"/>
  <c r="G22" s="1"/>
  <c r="H23" s="1"/>
  <c r="C16" i="27"/>
  <c r="E19" i="22" s="1"/>
  <c r="F20" s="1"/>
  <c r="G21" s="1"/>
  <c r="H22" s="1"/>
  <c r="I23" s="1"/>
  <c r="C15" i="27"/>
  <c r="E18" i="22" s="1"/>
  <c r="C13" i="27"/>
  <c r="E16" i="22" s="1"/>
  <c r="C12" i="27"/>
  <c r="E15" i="22" s="1"/>
  <c r="F16" s="1"/>
  <c r="C11" i="27"/>
  <c r="E14" i="22" s="1"/>
  <c r="F15" s="1"/>
  <c r="G16" s="1"/>
  <c r="C10" i="27"/>
  <c r="E13" i="22" s="1"/>
  <c r="F14" s="1"/>
  <c r="G15" s="1"/>
  <c r="H16" s="1"/>
  <c r="C9" i="27"/>
  <c r="E12" i="22" s="1"/>
  <c r="F13" s="1"/>
  <c r="G14" s="1"/>
  <c r="H15" s="1"/>
  <c r="I16" s="1"/>
  <c r="C8" i="27"/>
  <c r="E11" i="22" s="1"/>
  <c r="F12" s="1"/>
  <c r="G13" s="1"/>
  <c r="H14" s="1"/>
  <c r="I15" s="1"/>
  <c r="J16" s="1"/>
  <c r="C7" i="27"/>
  <c r="E10" i="22" s="1"/>
  <c r="C6" i="27"/>
  <c r="E9" i="22" s="1"/>
  <c r="C5" i="27"/>
  <c r="E8" i="22" s="1"/>
  <c r="C49" i="27" l="1"/>
  <c r="E52" i="22" s="1"/>
  <c r="C52" i="27"/>
  <c r="C44"/>
  <c r="E48" i="22"/>
  <c r="F57"/>
  <c r="F37"/>
  <c r="F24"/>
  <c r="G25" s="1"/>
  <c r="F53"/>
  <c r="F111"/>
  <c r="F107"/>
  <c r="F94"/>
  <c r="F87"/>
  <c r="F115"/>
  <c r="F114"/>
  <c r="G35"/>
  <c r="H36" s="1"/>
  <c r="I35"/>
  <c r="J36" s="1"/>
  <c r="K35"/>
  <c r="L36" s="1"/>
  <c r="H24"/>
  <c r="J24"/>
  <c r="K25" s="1"/>
  <c r="H35"/>
  <c r="I36" s="1"/>
  <c r="J111" s="1"/>
  <c r="J35"/>
  <c r="K36" s="1"/>
  <c r="G24"/>
  <c r="G98"/>
  <c r="I24"/>
  <c r="J25" s="1"/>
  <c r="F8"/>
  <c r="F19"/>
  <c r="G20" s="1"/>
  <c r="H21" s="1"/>
  <c r="I22" s="1"/>
  <c r="J23" s="1"/>
  <c r="K24" s="1"/>
  <c r="F25"/>
  <c r="G110" s="1"/>
  <c r="F35"/>
  <c r="G36" s="1"/>
  <c r="F93"/>
  <c r="F95"/>
  <c r="F110"/>
  <c r="F10"/>
  <c r="G54"/>
  <c r="H48" s="1"/>
  <c r="G18"/>
  <c r="G11"/>
  <c r="H25"/>
  <c r="C14" i="27"/>
  <c r="C24"/>
  <c r="E27" i="22" s="1"/>
  <c r="I53" l="1"/>
  <c r="H110"/>
  <c r="C25" i="27"/>
  <c r="E28" i="22" s="1"/>
  <c r="E17"/>
  <c r="E47"/>
  <c r="E55"/>
  <c r="C53" i="27"/>
  <c r="E56" i="22" s="1"/>
  <c r="I8"/>
  <c r="I66" s="1"/>
  <c r="H111"/>
  <c r="L114"/>
  <c r="L115"/>
  <c r="H114"/>
  <c r="H115"/>
  <c r="K114"/>
  <c r="K115"/>
  <c r="I25"/>
  <c r="J107" s="1"/>
  <c r="I114"/>
  <c r="I115"/>
  <c r="H8"/>
  <c r="I9" s="1"/>
  <c r="L25"/>
  <c r="G53"/>
  <c r="H54" s="1"/>
  <c r="I48" s="1"/>
  <c r="K111"/>
  <c r="I111"/>
  <c r="G114"/>
  <c r="J114"/>
  <c r="G115"/>
  <c r="G55"/>
  <c r="I49"/>
  <c r="J50" s="1"/>
  <c r="K51" s="1"/>
  <c r="L38" s="1"/>
  <c r="M39" s="1"/>
  <c r="N40" s="1"/>
  <c r="O41" s="1"/>
  <c r="P42" s="1"/>
  <c r="Q43" s="1"/>
  <c r="R44" s="1"/>
  <c r="S45" s="1"/>
  <c r="T46" s="1"/>
  <c r="G9"/>
  <c r="H53"/>
  <c r="H107"/>
  <c r="G57"/>
  <c r="H57" s="1"/>
  <c r="I57" s="1"/>
  <c r="J57" s="1"/>
  <c r="K57" s="1"/>
  <c r="G107"/>
  <c r="G8"/>
  <c r="G111"/>
  <c r="J110"/>
  <c r="K107"/>
  <c r="K110"/>
  <c r="J54"/>
  <c r="K48" s="1"/>
  <c r="H12"/>
  <c r="I13" s="1"/>
  <c r="J14" s="1"/>
  <c r="K15" s="1"/>
  <c r="L16" s="1"/>
  <c r="H19"/>
  <c r="I20" s="1"/>
  <c r="J21" s="1"/>
  <c r="K22" s="1"/>
  <c r="L23" s="1"/>
  <c r="J9"/>
  <c r="I107"/>
  <c r="I110"/>
  <c r="K53"/>
  <c r="K8"/>
  <c r="C84"/>
  <c r="F84"/>
  <c r="J115" l="1"/>
  <c r="C55" i="27"/>
  <c r="E58" i="22" s="1"/>
  <c r="H66"/>
  <c r="J8"/>
  <c r="J53"/>
  <c r="K54" s="1"/>
  <c r="L48" s="1"/>
  <c r="M49" s="1"/>
  <c r="N50" s="1"/>
  <c r="O51" s="1"/>
  <c r="P38" s="1"/>
  <c r="Q39" s="1"/>
  <c r="R40" s="1"/>
  <c r="S41" s="1"/>
  <c r="T42" s="1"/>
  <c r="H9"/>
  <c r="G66"/>
  <c r="I54"/>
  <c r="H55"/>
  <c r="J49"/>
  <c r="K50" s="1"/>
  <c r="L51" s="1"/>
  <c r="M38" s="1"/>
  <c r="N39" s="1"/>
  <c r="O40" s="1"/>
  <c r="P41" s="1"/>
  <c r="Q42" s="1"/>
  <c r="R43" s="1"/>
  <c r="S44" s="1"/>
  <c r="T45" s="1"/>
  <c r="L9"/>
  <c r="K66"/>
  <c r="L54"/>
  <c r="M48" s="1"/>
  <c r="M24"/>
  <c r="L49"/>
  <c r="M50" s="1"/>
  <c r="N51" s="1"/>
  <c r="O38" s="1"/>
  <c r="P39" s="1"/>
  <c r="Q40" s="1"/>
  <c r="R41" s="1"/>
  <c r="S42" s="1"/>
  <c r="T43" s="1"/>
  <c r="E123"/>
  <c r="E126"/>
  <c r="E127"/>
  <c r="E122"/>
  <c r="F43"/>
  <c r="G44" s="1"/>
  <c r="H45" s="1"/>
  <c r="I46" s="1"/>
  <c r="J90" s="1"/>
  <c r="E129"/>
  <c r="E130"/>
  <c r="J66" l="1"/>
  <c r="K9"/>
  <c r="K55"/>
  <c r="J55"/>
  <c r="E121"/>
  <c r="J48"/>
  <c r="I55"/>
  <c r="N25"/>
  <c r="N49"/>
  <c r="O50" s="1"/>
  <c r="P51" s="1"/>
  <c r="Q38" s="1"/>
  <c r="R39" s="1"/>
  <c r="S40" s="1"/>
  <c r="T41" s="1"/>
  <c r="E128"/>
  <c r="E125"/>
  <c r="E120"/>
  <c r="F75"/>
  <c r="F73"/>
  <c r="F71"/>
  <c r="F69"/>
  <c r="F67"/>
  <c r="F65"/>
  <c r="E119" l="1"/>
  <c r="K49"/>
  <c r="E131"/>
  <c r="E124"/>
  <c r="F105"/>
  <c r="F103"/>
  <c r="F46"/>
  <c r="F45"/>
  <c r="G46" s="1"/>
  <c r="H90" s="1"/>
  <c r="F44"/>
  <c r="G45" s="1"/>
  <c r="H46" s="1"/>
  <c r="I90" s="1"/>
  <c r="F42"/>
  <c r="G43" s="1"/>
  <c r="H44" s="1"/>
  <c r="I45" s="1"/>
  <c r="J46" s="1"/>
  <c r="K90" s="1"/>
  <c r="F41"/>
  <c r="G42" s="1"/>
  <c r="H43" s="1"/>
  <c r="I44" s="1"/>
  <c r="J45" s="1"/>
  <c r="K46" s="1"/>
  <c r="L90" s="1"/>
  <c r="F40"/>
  <c r="G41" s="1"/>
  <c r="H42" s="1"/>
  <c r="I43" s="1"/>
  <c r="J44" s="1"/>
  <c r="K45" s="1"/>
  <c r="L46" s="1"/>
  <c r="M90" s="1"/>
  <c r="F39"/>
  <c r="G40" s="1"/>
  <c r="H41" s="1"/>
  <c r="I42" s="1"/>
  <c r="J43" s="1"/>
  <c r="K44" s="1"/>
  <c r="L45" s="1"/>
  <c r="M46" s="1"/>
  <c r="N90" s="1"/>
  <c r="F9"/>
  <c r="G90" l="1"/>
  <c r="G87"/>
  <c r="L50"/>
  <c r="K52"/>
  <c r="K56" s="1"/>
  <c r="L106"/>
  <c r="F89"/>
  <c r="F63"/>
  <c r="F29"/>
  <c r="F18"/>
  <c r="F11"/>
  <c r="G12" l="1"/>
  <c r="G93"/>
  <c r="G30"/>
  <c r="H31" s="1"/>
  <c r="I32" s="1"/>
  <c r="J33" s="1"/>
  <c r="K34" s="1"/>
  <c r="G95"/>
  <c r="G100"/>
  <c r="F61"/>
  <c r="G62"/>
  <c r="H98"/>
  <c r="H11" s="1"/>
  <c r="G10"/>
  <c r="G94"/>
  <c r="G19"/>
  <c r="M51"/>
  <c r="L52"/>
  <c r="G103"/>
  <c r="G37"/>
  <c r="F126"/>
  <c r="N38" l="1"/>
  <c r="O39" s="1"/>
  <c r="P40" s="1"/>
  <c r="Q41" s="1"/>
  <c r="R42" s="1"/>
  <c r="S43" s="1"/>
  <c r="T44" s="1"/>
  <c r="M52"/>
  <c r="L35"/>
  <c r="M36" s="1"/>
  <c r="L111"/>
  <c r="H13"/>
  <c r="I14" s="1"/>
  <c r="J15" s="1"/>
  <c r="K16" s="1"/>
  <c r="H93"/>
  <c r="H103"/>
  <c r="H20"/>
  <c r="I21" s="1"/>
  <c r="J22" s="1"/>
  <c r="K23" s="1"/>
  <c r="H94"/>
  <c r="H10"/>
  <c r="I103" s="1"/>
  <c r="G68"/>
  <c r="G72"/>
  <c r="H87"/>
  <c r="G17"/>
  <c r="G70"/>
  <c r="G74"/>
  <c r="I12"/>
  <c r="J13" s="1"/>
  <c r="K14" s="1"/>
  <c r="L15" s="1"/>
  <c r="M16" s="1"/>
  <c r="I93"/>
  <c r="G89"/>
  <c r="G29"/>
  <c r="G63"/>
  <c r="G126"/>
  <c r="H30" l="1"/>
  <c r="I31" s="1"/>
  <c r="J32" s="1"/>
  <c r="K33" s="1"/>
  <c r="L34" s="1"/>
  <c r="H95"/>
  <c r="H63" s="1"/>
  <c r="I98"/>
  <c r="I11" s="1"/>
  <c r="L24"/>
  <c r="L8"/>
  <c r="L107"/>
  <c r="L53"/>
  <c r="L110"/>
  <c r="L57"/>
  <c r="H100"/>
  <c r="H37" s="1"/>
  <c r="G76"/>
  <c r="H68"/>
  <c r="H70"/>
  <c r="H72"/>
  <c r="H74"/>
  <c r="I10"/>
  <c r="H17"/>
  <c r="I87"/>
  <c r="J98" s="1"/>
  <c r="J11" s="1"/>
  <c r="M114" l="1"/>
  <c r="M115"/>
  <c r="H29"/>
  <c r="H89"/>
  <c r="M25"/>
  <c r="M8"/>
  <c r="M110"/>
  <c r="M53"/>
  <c r="I70"/>
  <c r="I74"/>
  <c r="I68"/>
  <c r="J10"/>
  <c r="I72"/>
  <c r="J87"/>
  <c r="I17"/>
  <c r="M54"/>
  <c r="N48" s="1"/>
  <c r="L55"/>
  <c r="L56" s="1"/>
  <c r="M106"/>
  <c r="L66"/>
  <c r="M9"/>
  <c r="J93"/>
  <c r="J12"/>
  <c r="K13" s="1"/>
  <c r="L14" s="1"/>
  <c r="M15" s="1"/>
  <c r="N16" s="1"/>
  <c r="J103"/>
  <c r="M107"/>
  <c r="M35"/>
  <c r="N36" s="1"/>
  <c r="M111"/>
  <c r="H76"/>
  <c r="H77" s="1"/>
  <c r="M57"/>
  <c r="K12"/>
  <c r="L13" s="1"/>
  <c r="M14" s="1"/>
  <c r="N15" s="1"/>
  <c r="O16" s="1"/>
  <c r="K103"/>
  <c r="I76" l="1"/>
  <c r="I77" s="1"/>
  <c r="I30"/>
  <c r="J31" s="1"/>
  <c r="K32" s="1"/>
  <c r="L33" s="1"/>
  <c r="M34" s="1"/>
  <c r="I95"/>
  <c r="H126"/>
  <c r="K93"/>
  <c r="N52"/>
  <c r="O49"/>
  <c r="P50" s="1"/>
  <c r="Q51" s="1"/>
  <c r="R38" s="1"/>
  <c r="S39" s="1"/>
  <c r="T40" s="1"/>
  <c r="J72"/>
  <c r="J74"/>
  <c r="J17"/>
  <c r="J70"/>
  <c r="J68"/>
  <c r="N54"/>
  <c r="O48" s="1"/>
  <c r="M55"/>
  <c r="M56" s="1"/>
  <c r="N106"/>
  <c r="M66"/>
  <c r="N9"/>
  <c r="I100"/>
  <c r="K98"/>
  <c r="K11" s="1"/>
  <c r="F70"/>
  <c r="N111" l="1"/>
  <c r="N35"/>
  <c r="O36" s="1"/>
  <c r="I29"/>
  <c r="I37"/>
  <c r="I89"/>
  <c r="J76"/>
  <c r="J77" s="1"/>
  <c r="K10"/>
  <c r="L12"/>
  <c r="M13" s="1"/>
  <c r="N14" s="1"/>
  <c r="O15" s="1"/>
  <c r="P16" s="1"/>
  <c r="L93"/>
  <c r="L103"/>
  <c r="O52"/>
  <c r="P49"/>
  <c r="Q50" s="1"/>
  <c r="R51" s="1"/>
  <c r="S38" s="1"/>
  <c r="T39" s="1"/>
  <c r="K87"/>
  <c r="F104"/>
  <c r="F26"/>
  <c r="F74"/>
  <c r="F72"/>
  <c r="F68"/>
  <c r="F66"/>
  <c r="F17"/>
  <c r="L98" l="1"/>
  <c r="L11" s="1"/>
  <c r="G104"/>
  <c r="G26"/>
  <c r="G88"/>
  <c r="K70"/>
  <c r="K74"/>
  <c r="K17"/>
  <c r="K72"/>
  <c r="K68"/>
  <c r="L87"/>
  <c r="J100"/>
  <c r="J29" s="1"/>
  <c r="J30"/>
  <c r="K31" s="1"/>
  <c r="L32" s="1"/>
  <c r="M33" s="1"/>
  <c r="N34" s="1"/>
  <c r="J95"/>
  <c r="I126"/>
  <c r="F106"/>
  <c r="F50"/>
  <c r="G51" s="1"/>
  <c r="H38" s="1"/>
  <c r="F48"/>
  <c r="F54"/>
  <c r="G48" s="1"/>
  <c r="F51"/>
  <c r="G38" s="1"/>
  <c r="F49"/>
  <c r="G50" s="1"/>
  <c r="H51" s="1"/>
  <c r="I38" s="1"/>
  <c r="J39" s="1"/>
  <c r="K40" s="1"/>
  <c r="L41" s="1"/>
  <c r="M42" s="1"/>
  <c r="N43" s="1"/>
  <c r="O44" s="1"/>
  <c r="P45" s="1"/>
  <c r="Q46" s="1"/>
  <c r="R90" s="1"/>
  <c r="F38"/>
  <c r="F123"/>
  <c r="F136"/>
  <c r="F120"/>
  <c r="F76"/>
  <c r="F77" s="1"/>
  <c r="J89" l="1"/>
  <c r="K100" s="1"/>
  <c r="K29" s="1"/>
  <c r="L30" s="1"/>
  <c r="M31" s="1"/>
  <c r="N32" s="1"/>
  <c r="O33" s="1"/>
  <c r="P34" s="1"/>
  <c r="G77"/>
  <c r="H49"/>
  <c r="O111"/>
  <c r="O35"/>
  <c r="P36" s="1"/>
  <c r="K76"/>
  <c r="K77" s="1"/>
  <c r="H104"/>
  <c r="G27"/>
  <c r="G28" s="1"/>
  <c r="G39"/>
  <c r="H40" s="1"/>
  <c r="I41" s="1"/>
  <c r="J42" s="1"/>
  <c r="K43" s="1"/>
  <c r="L44" s="1"/>
  <c r="M45" s="1"/>
  <c r="N46" s="1"/>
  <c r="O90" s="1"/>
  <c r="G105"/>
  <c r="H39"/>
  <c r="I40" s="1"/>
  <c r="J41" s="1"/>
  <c r="K42" s="1"/>
  <c r="L43" s="1"/>
  <c r="M44" s="1"/>
  <c r="N45" s="1"/>
  <c r="O46" s="1"/>
  <c r="P90" s="1"/>
  <c r="G49"/>
  <c r="H50" s="1"/>
  <c r="I51" s="1"/>
  <c r="J38" s="1"/>
  <c r="K39" s="1"/>
  <c r="L40" s="1"/>
  <c r="M41" s="1"/>
  <c r="N42" s="1"/>
  <c r="O43" s="1"/>
  <c r="P44" s="1"/>
  <c r="Q45" s="1"/>
  <c r="R46" s="1"/>
  <c r="S90" s="1"/>
  <c r="G106"/>
  <c r="K30"/>
  <c r="K95"/>
  <c r="K126"/>
  <c r="H99"/>
  <c r="H18" s="1"/>
  <c r="G61"/>
  <c r="J126"/>
  <c r="L10"/>
  <c r="M103" s="1"/>
  <c r="J37"/>
  <c r="I39"/>
  <c r="J40" s="1"/>
  <c r="K41" s="1"/>
  <c r="L42" s="1"/>
  <c r="M43" s="1"/>
  <c r="N44" s="1"/>
  <c r="O45" s="1"/>
  <c r="P46" s="1"/>
  <c r="Q90" s="1"/>
  <c r="I105"/>
  <c r="M12"/>
  <c r="N13" s="1"/>
  <c r="O14" s="1"/>
  <c r="P15" s="1"/>
  <c r="Q16" s="1"/>
  <c r="M93"/>
  <c r="M98"/>
  <c r="M11" s="1"/>
  <c r="G136"/>
  <c r="F127"/>
  <c r="F125" s="1"/>
  <c r="F47"/>
  <c r="F52"/>
  <c r="F130" s="1"/>
  <c r="F81"/>
  <c r="F55"/>
  <c r="G127" l="1"/>
  <c r="G125" s="1"/>
  <c r="I47"/>
  <c r="H47"/>
  <c r="K105"/>
  <c r="H62"/>
  <c r="G47"/>
  <c r="L70"/>
  <c r="L72"/>
  <c r="M10"/>
  <c r="L74"/>
  <c r="M87"/>
  <c r="L68"/>
  <c r="L17"/>
  <c r="L31"/>
  <c r="M32" s="1"/>
  <c r="N33" s="1"/>
  <c r="O34" s="1"/>
  <c r="J105"/>
  <c r="H105"/>
  <c r="H26"/>
  <c r="H27" s="1"/>
  <c r="H28" s="1"/>
  <c r="L95"/>
  <c r="H106"/>
  <c r="G52"/>
  <c r="G56" s="1"/>
  <c r="G58" s="1"/>
  <c r="N93"/>
  <c r="N12"/>
  <c r="O13" s="1"/>
  <c r="P14" s="1"/>
  <c r="Q15" s="1"/>
  <c r="R16" s="1"/>
  <c r="N103"/>
  <c r="K89"/>
  <c r="L100" s="1"/>
  <c r="L29" s="1"/>
  <c r="L126" s="1"/>
  <c r="K37"/>
  <c r="I94"/>
  <c r="I63" s="1"/>
  <c r="I19"/>
  <c r="J20" s="1"/>
  <c r="K21" s="1"/>
  <c r="L22" s="1"/>
  <c r="M23" s="1"/>
  <c r="Q35"/>
  <c r="R36" s="1"/>
  <c r="I50"/>
  <c r="I106"/>
  <c r="H52"/>
  <c r="H56" s="1"/>
  <c r="J47"/>
  <c r="H88"/>
  <c r="G123"/>
  <c r="G120"/>
  <c r="G81" s="1"/>
  <c r="F56"/>
  <c r="F129"/>
  <c r="G129"/>
  <c r="G83" s="1"/>
  <c r="G130" l="1"/>
  <c r="N114"/>
  <c r="N115"/>
  <c r="J51"/>
  <c r="J106"/>
  <c r="I52"/>
  <c r="I56" s="1"/>
  <c r="L89"/>
  <c r="L37"/>
  <c r="N98"/>
  <c r="N11" s="1"/>
  <c r="M70"/>
  <c r="M72"/>
  <c r="M74"/>
  <c r="M17"/>
  <c r="M68"/>
  <c r="G82"/>
  <c r="L76"/>
  <c r="L77" s="1"/>
  <c r="H61"/>
  <c r="I99"/>
  <c r="I18" s="1"/>
  <c r="N110"/>
  <c r="N24"/>
  <c r="N107"/>
  <c r="N53"/>
  <c r="N8"/>
  <c r="N57"/>
  <c r="H58"/>
  <c r="H78"/>
  <c r="M30"/>
  <c r="N31" s="1"/>
  <c r="O32" s="1"/>
  <c r="P33" s="1"/>
  <c r="Q34" s="1"/>
  <c r="M95"/>
  <c r="I104"/>
  <c r="I102" s="1"/>
  <c r="I88"/>
  <c r="P111"/>
  <c r="P35"/>
  <c r="H123"/>
  <c r="G128"/>
  <c r="G124" s="1"/>
  <c r="F128"/>
  <c r="F124" s="1"/>
  <c r="F83"/>
  <c r="F82" s="1"/>
  <c r="I26" l="1"/>
  <c r="I62"/>
  <c r="Q36"/>
  <c r="Q111"/>
  <c r="I61"/>
  <c r="N66"/>
  <c r="O9"/>
  <c r="J19"/>
  <c r="K20" s="1"/>
  <c r="L21" s="1"/>
  <c r="M22" s="1"/>
  <c r="N23" s="1"/>
  <c r="O115" s="1"/>
  <c r="J94"/>
  <c r="J63" s="1"/>
  <c r="K38"/>
  <c r="J52"/>
  <c r="J56" s="1"/>
  <c r="K106"/>
  <c r="M76"/>
  <c r="M77" s="1"/>
  <c r="N87"/>
  <c r="N10"/>
  <c r="O103" s="1"/>
  <c r="I27"/>
  <c r="I28" s="1"/>
  <c r="J104"/>
  <c r="J102" s="1"/>
  <c r="R111"/>
  <c r="R35"/>
  <c r="S36" s="1"/>
  <c r="N55"/>
  <c r="N56" s="1"/>
  <c r="O54"/>
  <c r="P48" s="1"/>
  <c r="O106"/>
  <c r="O25"/>
  <c r="O53"/>
  <c r="O8"/>
  <c r="O12"/>
  <c r="P13" s="1"/>
  <c r="Q14" s="1"/>
  <c r="R15" s="1"/>
  <c r="S16" s="1"/>
  <c r="O93"/>
  <c r="M100"/>
  <c r="M29" s="1"/>
  <c r="O57"/>
  <c r="J99"/>
  <c r="J18" s="1"/>
  <c r="H127"/>
  <c r="H125" s="1"/>
  <c r="H129"/>
  <c r="H83" s="1"/>
  <c r="H136"/>
  <c r="O107" l="1"/>
  <c r="O114"/>
  <c r="N30"/>
  <c r="O31" s="1"/>
  <c r="P32" s="1"/>
  <c r="Q33" s="1"/>
  <c r="R34" s="1"/>
  <c r="N95"/>
  <c r="M126"/>
  <c r="I78"/>
  <c r="I58"/>
  <c r="O98"/>
  <c r="O11" s="1"/>
  <c r="J62"/>
  <c r="M89"/>
  <c r="N100" s="1"/>
  <c r="K94"/>
  <c r="K63" s="1"/>
  <c r="K19"/>
  <c r="L20" s="1"/>
  <c r="M21" s="1"/>
  <c r="N22" s="1"/>
  <c r="O23" s="1"/>
  <c r="P52"/>
  <c r="Q49"/>
  <c r="R50" s="1"/>
  <c r="S51" s="1"/>
  <c r="T38" s="1"/>
  <c r="P9"/>
  <c r="O66"/>
  <c r="O55"/>
  <c r="O56" s="1"/>
  <c r="P54"/>
  <c r="Q48" s="1"/>
  <c r="P106"/>
  <c r="N70"/>
  <c r="N74"/>
  <c r="N72"/>
  <c r="O87"/>
  <c r="N68"/>
  <c r="L39"/>
  <c r="K47"/>
  <c r="L105"/>
  <c r="O110"/>
  <c r="O24"/>
  <c r="P57" s="1"/>
  <c r="J88"/>
  <c r="J26"/>
  <c r="J27" s="1"/>
  <c r="J28" s="1"/>
  <c r="M37"/>
  <c r="N17"/>
  <c r="H122"/>
  <c r="H121" s="1"/>
  <c r="I136"/>
  <c r="I127"/>
  <c r="I125" s="1"/>
  <c r="H130"/>
  <c r="H128" s="1"/>
  <c r="H124" s="1"/>
  <c r="H120"/>
  <c r="H81" s="1"/>
  <c r="H82" s="1"/>
  <c r="I130"/>
  <c r="O10" l="1"/>
  <c r="O17" s="1"/>
  <c r="P114"/>
  <c r="P115"/>
  <c r="J78"/>
  <c r="J58"/>
  <c r="N37"/>
  <c r="P25"/>
  <c r="P8"/>
  <c r="P107"/>
  <c r="P53"/>
  <c r="M40"/>
  <c r="N41" s="1"/>
  <c r="O42" s="1"/>
  <c r="P43" s="1"/>
  <c r="Q44" s="1"/>
  <c r="R45" s="1"/>
  <c r="S46" s="1"/>
  <c r="T90" s="1"/>
  <c r="M105"/>
  <c r="L47"/>
  <c r="R49"/>
  <c r="S50" s="1"/>
  <c r="T51" s="1"/>
  <c r="Q52"/>
  <c r="P24"/>
  <c r="P110"/>
  <c r="N89"/>
  <c r="N29"/>
  <c r="P93"/>
  <c r="P12"/>
  <c r="Q13" s="1"/>
  <c r="R14" s="1"/>
  <c r="S15" s="1"/>
  <c r="T16" s="1"/>
  <c r="S35"/>
  <c r="T36" s="1"/>
  <c r="S111"/>
  <c r="P98"/>
  <c r="P11" s="1"/>
  <c r="K104"/>
  <c r="K102" s="1"/>
  <c r="J61"/>
  <c r="K99"/>
  <c r="K18" s="1"/>
  <c r="P103"/>
  <c r="O70"/>
  <c r="O74"/>
  <c r="O72"/>
  <c r="N76"/>
  <c r="N77" s="1"/>
  <c r="O68"/>
  <c r="M47"/>
  <c r="I123"/>
  <c r="I129"/>
  <c r="I83" s="1"/>
  <c r="I120"/>
  <c r="I81" s="1"/>
  <c r="H119"/>
  <c r="H131" s="1"/>
  <c r="O76" l="1"/>
  <c r="O77" s="1"/>
  <c r="P87"/>
  <c r="Q98" s="1"/>
  <c r="Q11" s="1"/>
  <c r="P10"/>
  <c r="P72"/>
  <c r="P74"/>
  <c r="P70"/>
  <c r="L19"/>
  <c r="M20" s="1"/>
  <c r="N21" s="1"/>
  <c r="O22" s="1"/>
  <c r="P23" s="1"/>
  <c r="Q107" s="1"/>
  <c r="L94"/>
  <c r="L63" s="1"/>
  <c r="Q93"/>
  <c r="Q12"/>
  <c r="R13" s="1"/>
  <c r="S14" s="1"/>
  <c r="T15" s="1"/>
  <c r="O100"/>
  <c r="O29" s="1"/>
  <c r="Q25"/>
  <c r="Q8"/>
  <c r="K62"/>
  <c r="K26"/>
  <c r="K27" s="1"/>
  <c r="K28" s="1"/>
  <c r="K88"/>
  <c r="N105"/>
  <c r="O95"/>
  <c r="N47"/>
  <c r="O30"/>
  <c r="P31" s="1"/>
  <c r="Q32" s="1"/>
  <c r="R33" s="1"/>
  <c r="S34" s="1"/>
  <c r="O105"/>
  <c r="N126"/>
  <c r="P55"/>
  <c r="P56" s="1"/>
  <c r="Q54"/>
  <c r="R48" s="1"/>
  <c r="Q106"/>
  <c r="P66"/>
  <c r="Q9"/>
  <c r="P17"/>
  <c r="Q103"/>
  <c r="O89"/>
  <c r="P68"/>
  <c r="I82"/>
  <c r="I128"/>
  <c r="I124" s="1"/>
  <c r="I122"/>
  <c r="I121" s="1"/>
  <c r="I119" s="1"/>
  <c r="O126" l="1"/>
  <c r="Q114"/>
  <c r="Q115"/>
  <c r="K78"/>
  <c r="K58"/>
  <c r="S49"/>
  <c r="T50" s="1"/>
  <c r="R52"/>
  <c r="T35"/>
  <c r="T111"/>
  <c r="K61"/>
  <c r="L99"/>
  <c r="L18" s="1"/>
  <c r="O37"/>
  <c r="O47" s="1"/>
  <c r="Q53"/>
  <c r="P100"/>
  <c r="P29" s="1"/>
  <c r="Q87"/>
  <c r="R93"/>
  <c r="R12"/>
  <c r="S13" s="1"/>
  <c r="T14" s="1"/>
  <c r="L104"/>
  <c r="L102" s="1"/>
  <c r="Q66"/>
  <c r="R9"/>
  <c r="P30"/>
  <c r="Q31" s="1"/>
  <c r="R32" s="1"/>
  <c r="S33" s="1"/>
  <c r="T34" s="1"/>
  <c r="P95"/>
  <c r="Q110"/>
  <c r="Q24"/>
  <c r="Q57"/>
  <c r="P76"/>
  <c r="P77" s="1"/>
  <c r="Q10"/>
  <c r="Q68" s="1"/>
  <c r="I131"/>
  <c r="J127"/>
  <c r="J125" s="1"/>
  <c r="J123"/>
  <c r="J136"/>
  <c r="L88" l="1"/>
  <c r="M99" s="1"/>
  <c r="M18" s="1"/>
  <c r="L26"/>
  <c r="L27" s="1"/>
  <c r="L28" s="1"/>
  <c r="P126"/>
  <c r="L62"/>
  <c r="N19"/>
  <c r="O20" s="1"/>
  <c r="P21" s="1"/>
  <c r="Q22" s="1"/>
  <c r="R23" s="1"/>
  <c r="R98"/>
  <c r="R11" s="1"/>
  <c r="Q55"/>
  <c r="Q56" s="1"/>
  <c r="R54"/>
  <c r="S48" s="1"/>
  <c r="R106"/>
  <c r="M19"/>
  <c r="N20" s="1"/>
  <c r="O21" s="1"/>
  <c r="P22" s="1"/>
  <c r="Q23" s="1"/>
  <c r="R115" s="1"/>
  <c r="M94"/>
  <c r="M63" s="1"/>
  <c r="P105"/>
  <c r="Q17"/>
  <c r="R103"/>
  <c r="Q72"/>
  <c r="Q70"/>
  <c r="Q74"/>
  <c r="R87"/>
  <c r="R25"/>
  <c r="M26"/>
  <c r="Q95"/>
  <c r="Q30"/>
  <c r="R31" s="1"/>
  <c r="S32" s="1"/>
  <c r="T33" s="1"/>
  <c r="P89"/>
  <c r="P37"/>
  <c r="P47" s="1"/>
  <c r="M62"/>
  <c r="K123"/>
  <c r="K136"/>
  <c r="J120"/>
  <c r="J81" s="1"/>
  <c r="K130"/>
  <c r="J129"/>
  <c r="J83" s="1"/>
  <c r="J130"/>
  <c r="K129"/>
  <c r="K83" s="1"/>
  <c r="J122"/>
  <c r="J121" s="1"/>
  <c r="K120"/>
  <c r="K81" s="1"/>
  <c r="K82" s="1"/>
  <c r="K127"/>
  <c r="K125" s="1"/>
  <c r="L61" l="1"/>
  <c r="M104"/>
  <c r="M102" s="1"/>
  <c r="M88"/>
  <c r="N99" s="1"/>
  <c r="N18" s="1"/>
  <c r="O19" s="1"/>
  <c r="P20" s="1"/>
  <c r="Q21" s="1"/>
  <c r="R22" s="1"/>
  <c r="S23" s="1"/>
  <c r="R8"/>
  <c r="R66" s="1"/>
  <c r="R10"/>
  <c r="R68" s="1"/>
  <c r="R53"/>
  <c r="S54" s="1"/>
  <c r="T48" s="1"/>
  <c r="R107"/>
  <c r="R57"/>
  <c r="R114"/>
  <c r="N94"/>
  <c r="N63" s="1"/>
  <c r="O94"/>
  <c r="O63" s="1"/>
  <c r="N104"/>
  <c r="N102" s="1"/>
  <c r="N26"/>
  <c r="N27" s="1"/>
  <c r="N28" s="1"/>
  <c r="S9"/>
  <c r="S103"/>
  <c r="R24"/>
  <c r="R110"/>
  <c r="T49"/>
  <c r="S52"/>
  <c r="S12"/>
  <c r="T13" s="1"/>
  <c r="S93"/>
  <c r="S24"/>
  <c r="S110"/>
  <c r="Q105"/>
  <c r="S98"/>
  <c r="S11" s="1"/>
  <c r="M27"/>
  <c r="M28" s="1"/>
  <c r="Q100"/>
  <c r="Q89" s="1"/>
  <c r="R55"/>
  <c r="R56" s="1"/>
  <c r="R70"/>
  <c r="L78"/>
  <c r="L58"/>
  <c r="Q76"/>
  <c r="Q77" s="1"/>
  <c r="S57"/>
  <c r="J82"/>
  <c r="K122"/>
  <c r="K121" s="1"/>
  <c r="K119" s="1"/>
  <c r="K128"/>
  <c r="K124" s="1"/>
  <c r="J119"/>
  <c r="J128"/>
  <c r="S106" l="1"/>
  <c r="S87"/>
  <c r="T98" s="1"/>
  <c r="T11" s="1"/>
  <c r="N62"/>
  <c r="R72"/>
  <c r="R74"/>
  <c r="M61"/>
  <c r="R17"/>
  <c r="N88"/>
  <c r="N61" s="1"/>
  <c r="S10"/>
  <c r="S72" s="1"/>
  <c r="S114"/>
  <c r="S115"/>
  <c r="R100"/>
  <c r="N78"/>
  <c r="N58"/>
  <c r="S70"/>
  <c r="T93"/>
  <c r="T12"/>
  <c r="T25"/>
  <c r="R76"/>
  <c r="R77" s="1"/>
  <c r="Q37"/>
  <c r="Q29"/>
  <c r="M78"/>
  <c r="M58"/>
  <c r="S25"/>
  <c r="T107" s="1"/>
  <c r="S8"/>
  <c r="S53"/>
  <c r="S107"/>
  <c r="O104"/>
  <c r="O102" s="1"/>
  <c r="T24"/>
  <c r="T110"/>
  <c r="T52"/>
  <c r="J131"/>
  <c r="K131"/>
  <c r="J124"/>
  <c r="T87" l="1"/>
  <c r="S68"/>
  <c r="T10"/>
  <c r="T70" s="1"/>
  <c r="S74"/>
  <c r="O99"/>
  <c r="O62" s="1"/>
  <c r="T57"/>
  <c r="T53"/>
  <c r="T114"/>
  <c r="T8"/>
  <c r="T115"/>
  <c r="T54"/>
  <c r="S55"/>
  <c r="S56" s="1"/>
  <c r="T106"/>
  <c r="T74"/>
  <c r="T72"/>
  <c r="R37"/>
  <c r="T9"/>
  <c r="S66"/>
  <c r="S17"/>
  <c r="T103"/>
  <c r="Q47"/>
  <c r="R105"/>
  <c r="R95"/>
  <c r="R30"/>
  <c r="S31" s="1"/>
  <c r="T32" s="1"/>
  <c r="Q126"/>
  <c r="T66"/>
  <c r="R89"/>
  <c r="R29"/>
  <c r="T55"/>
  <c r="T56" s="1"/>
  <c r="L136"/>
  <c r="L122"/>
  <c r="L123"/>
  <c r="L127"/>
  <c r="R126" l="1"/>
  <c r="O18"/>
  <c r="O88"/>
  <c r="O26"/>
  <c r="S76"/>
  <c r="S77" s="1"/>
  <c r="T68"/>
  <c r="S100"/>
  <c r="S29" s="1"/>
  <c r="S95"/>
  <c r="S30"/>
  <c r="T31" s="1"/>
  <c r="S105"/>
  <c r="R47"/>
  <c r="T17"/>
  <c r="T76" s="1"/>
  <c r="M120"/>
  <c r="M81" s="1"/>
  <c r="L129"/>
  <c r="L83" s="1"/>
  <c r="L125"/>
  <c r="L130"/>
  <c r="L120"/>
  <c r="L81" s="1"/>
  <c r="M136"/>
  <c r="N127"/>
  <c r="N125" s="1"/>
  <c r="M127"/>
  <c r="M125" s="1"/>
  <c r="L121"/>
  <c r="T77" l="1"/>
  <c r="O61"/>
  <c r="P99"/>
  <c r="P62" s="1"/>
  <c r="P19"/>
  <c r="Q20" s="1"/>
  <c r="R21" s="1"/>
  <c r="S22" s="1"/>
  <c r="T23" s="1"/>
  <c r="P94"/>
  <c r="P63" s="1"/>
  <c r="O27"/>
  <c r="O28" s="1"/>
  <c r="P104"/>
  <c r="P102" s="1"/>
  <c r="S37"/>
  <c r="T105" s="1"/>
  <c r="T95"/>
  <c r="T30"/>
  <c r="S89"/>
  <c r="T100" s="1"/>
  <c r="T29" s="1"/>
  <c r="S126"/>
  <c r="L82"/>
  <c r="L119"/>
  <c r="M123"/>
  <c r="L128"/>
  <c r="M122"/>
  <c r="O58" l="1"/>
  <c r="O78"/>
  <c r="P18"/>
  <c r="P26"/>
  <c r="P88"/>
  <c r="S47"/>
  <c r="T37"/>
  <c r="T47"/>
  <c r="T126"/>
  <c r="C126" s="1"/>
  <c r="T89"/>
  <c r="L131"/>
  <c r="M121"/>
  <c r="M119" s="1"/>
  <c r="N123"/>
  <c r="M130"/>
  <c r="M129"/>
  <c r="M83" s="1"/>
  <c r="M82" s="1"/>
  <c r="N129"/>
  <c r="N83" s="1"/>
  <c r="N136"/>
  <c r="L124"/>
  <c r="P61" l="1"/>
  <c r="Q99"/>
  <c r="Q88" s="1"/>
  <c r="Q19"/>
  <c r="R20" s="1"/>
  <c r="S21" s="1"/>
  <c r="T22" s="1"/>
  <c r="Q94"/>
  <c r="Q63" s="1"/>
  <c r="Q104"/>
  <c r="Q102" s="1"/>
  <c r="P27"/>
  <c r="P28" s="1"/>
  <c r="M128"/>
  <c r="N120"/>
  <c r="N81" s="1"/>
  <c r="N82" s="1"/>
  <c r="N130"/>
  <c r="N128" s="1"/>
  <c r="N124" s="1"/>
  <c r="N122"/>
  <c r="N121" s="1"/>
  <c r="Q61" l="1"/>
  <c r="R99"/>
  <c r="R88" s="1"/>
  <c r="P58"/>
  <c r="P78"/>
  <c r="Q18"/>
  <c r="Q62"/>
  <c r="Q26"/>
  <c r="R18"/>
  <c r="R26"/>
  <c r="M124"/>
  <c r="M131"/>
  <c r="N119"/>
  <c r="N131" s="1"/>
  <c r="R62" l="1"/>
  <c r="Q27"/>
  <c r="Q28" s="1"/>
  <c r="R19"/>
  <c r="S20" s="1"/>
  <c r="T21" s="1"/>
  <c r="R104"/>
  <c r="R102" s="1"/>
  <c r="R94"/>
  <c r="R63" s="1"/>
  <c r="S19"/>
  <c r="T20" s="1"/>
  <c r="R61"/>
  <c r="S99"/>
  <c r="S18" s="1"/>
  <c r="O127"/>
  <c r="O123"/>
  <c r="O136"/>
  <c r="O129"/>
  <c r="O83" s="1"/>
  <c r="O122"/>
  <c r="P127"/>
  <c r="P125" s="1"/>
  <c r="R27" l="1"/>
  <c r="R28" s="1"/>
  <c r="S94"/>
  <c r="S63" s="1"/>
  <c r="Q78"/>
  <c r="Q58"/>
  <c r="S104"/>
  <c r="S102" s="1"/>
  <c r="S62"/>
  <c r="S88"/>
  <c r="S26"/>
  <c r="S27" s="1"/>
  <c r="S28" s="1"/>
  <c r="T19"/>
  <c r="T94"/>
  <c r="T63" s="1"/>
  <c r="R78"/>
  <c r="R58"/>
  <c r="P130"/>
  <c r="P120"/>
  <c r="P81" s="1"/>
  <c r="O125"/>
  <c r="P136"/>
  <c r="O120"/>
  <c r="O81" s="1"/>
  <c r="O82" s="1"/>
  <c r="O130"/>
  <c r="O128" s="1"/>
  <c r="O121"/>
  <c r="T104" l="1"/>
  <c r="T102" s="1"/>
  <c r="S78"/>
  <c r="S58"/>
  <c r="S61"/>
  <c r="T99"/>
  <c r="T18" s="1"/>
  <c r="O124"/>
  <c r="P129"/>
  <c r="P83" s="1"/>
  <c r="P82" s="1"/>
  <c r="Q130"/>
  <c r="P123"/>
  <c r="Q136"/>
  <c r="O119"/>
  <c r="O131" s="1"/>
  <c r="Q127"/>
  <c r="P122"/>
  <c r="T62" l="1"/>
  <c r="T88"/>
  <c r="T61" s="1"/>
  <c r="T26"/>
  <c r="T27" s="1"/>
  <c r="T28" s="1"/>
  <c r="Q123"/>
  <c r="Q125"/>
  <c r="P128"/>
  <c r="P124" s="1"/>
  <c r="P121"/>
  <c r="P119" s="1"/>
  <c r="Q120"/>
  <c r="Q81" s="1"/>
  <c r="Q129"/>
  <c r="Q83" s="1"/>
  <c r="T78" l="1"/>
  <c r="T58"/>
  <c r="Q82"/>
  <c r="Q122"/>
  <c r="Q121" s="1"/>
  <c r="Q119" s="1"/>
  <c r="P131"/>
  <c r="Q128"/>
  <c r="Q124" s="1"/>
  <c r="Q131" l="1"/>
  <c r="R127" l="1"/>
  <c r="R123"/>
  <c r="R136"/>
  <c r="R125" l="1"/>
  <c r="S123"/>
  <c r="R122"/>
  <c r="S130"/>
  <c r="R130"/>
  <c r="S129"/>
  <c r="S83" s="1"/>
  <c r="R129"/>
  <c r="R83" s="1"/>
  <c r="S136"/>
  <c r="R120"/>
  <c r="R81" s="1"/>
  <c r="R82" s="1"/>
  <c r="S127"/>
  <c r="S125" s="1"/>
  <c r="S128" l="1"/>
  <c r="R121"/>
  <c r="R119" s="1"/>
  <c r="R128"/>
  <c r="R124" s="1"/>
  <c r="S124"/>
  <c r="S120"/>
  <c r="S81" s="1"/>
  <c r="S82" s="1"/>
  <c r="S122"/>
  <c r="S121" s="1"/>
  <c r="R131" l="1"/>
  <c r="S119"/>
  <c r="S131" s="1"/>
  <c r="T123"/>
  <c r="C123" s="1"/>
  <c r="T130" l="1"/>
  <c r="C130" s="1"/>
  <c r="T122"/>
  <c r="T136"/>
  <c r="T127"/>
  <c r="T129"/>
  <c r="T83" s="1"/>
  <c r="T125" l="1"/>
  <c r="C125" s="1"/>
  <c r="C127"/>
  <c r="T121"/>
  <c r="C121" s="1"/>
  <c r="C122"/>
  <c r="C83"/>
  <c r="T128"/>
  <c r="C128" s="1"/>
  <c r="C129"/>
  <c r="T120"/>
  <c r="T81" s="1"/>
  <c r="T82" s="1"/>
  <c r="T124" l="1"/>
  <c r="C124" s="1"/>
  <c r="C81"/>
  <c r="C82"/>
  <c r="T119"/>
  <c r="C120"/>
  <c r="T131" l="1"/>
  <c r="C131" s="1"/>
  <c r="C119"/>
  <c r="E81" s="1"/>
  <c r="E82" s="1"/>
  <c r="D81"/>
  <c r="F27" l="1"/>
  <c r="F28" l="1"/>
  <c r="G78" s="1"/>
  <c r="F122"/>
  <c r="G122"/>
  <c r="F78" l="1"/>
  <c r="F58"/>
  <c r="G121"/>
  <c r="G119" s="1"/>
  <c r="G131" s="1"/>
  <c r="F121"/>
  <c r="F119" l="1"/>
  <c r="F131" l="1"/>
</calcChain>
</file>

<file path=xl/comments1.xml><?xml version="1.0" encoding="utf-8"?>
<comments xmlns="http://schemas.openxmlformats.org/spreadsheetml/2006/main">
  <authors>
    <author>作者</author>
  </authors>
  <commentList>
    <comment ref="E8" authorId="0">
      <text>
        <r>
          <rPr>
            <b/>
            <sz val="9"/>
            <color indexed="81"/>
            <rFont val="宋体"/>
            <family val="3"/>
            <charset val="134"/>
          </rPr>
          <t>本区域内数据已经链接</t>
        </r>
      </text>
    </comment>
    <comment ref="F147" authorId="0">
      <text>
        <r>
          <rPr>
            <b/>
            <sz val="9"/>
            <color indexed="81"/>
            <rFont val="宋体"/>
            <family val="3"/>
            <charset val="134"/>
          </rPr>
          <t>月度指标：年度指标除以</t>
        </r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宋体"/>
            <family val="3"/>
            <charset val="134"/>
          </rPr>
          <t>或</t>
        </r>
        <r>
          <rPr>
            <b/>
            <sz val="9"/>
            <color indexed="81"/>
            <rFont val="Tahoma"/>
            <family val="2"/>
          </rPr>
          <t>6</t>
        </r>
      </text>
    </comment>
  </commentList>
</comments>
</file>

<file path=xl/sharedStrings.xml><?xml version="1.0" encoding="utf-8"?>
<sst xmlns="http://schemas.openxmlformats.org/spreadsheetml/2006/main" count="335" uniqueCount="248">
  <si>
    <t>平均蛋白质含量</t>
  </si>
  <si>
    <t>平均脂肪含量</t>
  </si>
  <si>
    <t>平均牛奶售价（元／kg）</t>
  </si>
  <si>
    <t>情期受胎率</t>
  </si>
  <si>
    <t>成乳牛发病率</t>
  </si>
  <si>
    <t>育成牛发病率</t>
  </si>
  <si>
    <t>犊牛发病率</t>
  </si>
  <si>
    <t>乳房炎发病率</t>
  </si>
  <si>
    <t>泌乳牛</t>
  </si>
  <si>
    <t>干奶牛</t>
  </si>
  <si>
    <t>青年牛</t>
  </si>
  <si>
    <t>犊牛</t>
  </si>
  <si>
    <t>成乳牛</t>
  </si>
  <si>
    <t>二、未成熟生物资产（后备牛）</t>
    <phoneticPr fontId="5" type="noConversion"/>
  </si>
  <si>
    <t>预算当月泌乳天数</t>
    <phoneticPr fontId="2" type="noConversion"/>
  </si>
  <si>
    <t>当月要干奶的牛平均泌乳天数</t>
    <phoneticPr fontId="2" type="noConversion"/>
  </si>
  <si>
    <r>
      <t>2</t>
    </r>
    <r>
      <rPr>
        <sz val="8"/>
        <rFont val="宋体"/>
        <family val="3"/>
        <charset val="134"/>
      </rPr>
      <t>月</t>
    </r>
  </si>
  <si>
    <r>
      <t>3</t>
    </r>
    <r>
      <rPr>
        <sz val="8"/>
        <rFont val="宋体"/>
        <family val="3"/>
        <charset val="134"/>
      </rPr>
      <t>月</t>
    </r>
  </si>
  <si>
    <r>
      <t>4</t>
    </r>
    <r>
      <rPr>
        <sz val="8"/>
        <rFont val="宋体"/>
        <family val="3"/>
        <charset val="134"/>
      </rPr>
      <t>月</t>
    </r>
  </si>
  <si>
    <r>
      <t>5</t>
    </r>
    <r>
      <rPr>
        <sz val="8"/>
        <rFont val="宋体"/>
        <family val="3"/>
        <charset val="134"/>
      </rPr>
      <t>月</t>
    </r>
  </si>
  <si>
    <r>
      <t>6</t>
    </r>
    <r>
      <rPr>
        <sz val="8"/>
        <rFont val="宋体"/>
        <family val="3"/>
        <charset val="134"/>
      </rPr>
      <t>月</t>
    </r>
  </si>
  <si>
    <r>
      <t>7</t>
    </r>
    <r>
      <rPr>
        <sz val="8"/>
        <rFont val="宋体"/>
        <family val="3"/>
        <charset val="134"/>
      </rPr>
      <t>月</t>
    </r>
  </si>
  <si>
    <r>
      <t>8</t>
    </r>
    <r>
      <rPr>
        <sz val="8"/>
        <rFont val="宋体"/>
        <family val="3"/>
        <charset val="134"/>
      </rPr>
      <t>月</t>
    </r>
  </si>
  <si>
    <r>
      <t>9</t>
    </r>
    <r>
      <rPr>
        <sz val="8"/>
        <rFont val="宋体"/>
        <family val="3"/>
        <charset val="134"/>
      </rPr>
      <t>月</t>
    </r>
  </si>
  <si>
    <r>
      <t>10</t>
    </r>
    <r>
      <rPr>
        <sz val="8"/>
        <rFont val="宋体"/>
        <family val="3"/>
        <charset val="134"/>
      </rPr>
      <t>月</t>
    </r>
  </si>
  <si>
    <r>
      <t>11</t>
    </r>
    <r>
      <rPr>
        <sz val="8"/>
        <rFont val="宋体"/>
        <family val="3"/>
        <charset val="134"/>
      </rPr>
      <t>月</t>
    </r>
  </si>
  <si>
    <r>
      <t>12</t>
    </r>
    <r>
      <rPr>
        <sz val="8"/>
        <rFont val="宋体"/>
        <family val="3"/>
        <charset val="134"/>
      </rPr>
      <t>月</t>
    </r>
  </si>
  <si>
    <t>0-30</t>
  </si>
  <si>
    <t>30-60</t>
  </si>
  <si>
    <t>60天以上</t>
  </si>
  <si>
    <r>
      <t>4</t>
    </r>
    <r>
      <rPr>
        <sz val="11"/>
        <color theme="1"/>
        <rFont val="宋体"/>
        <family val="2"/>
        <charset val="134"/>
        <scheme val="minor"/>
      </rPr>
      <t>5-75</t>
    </r>
    <phoneticPr fontId="5" type="noConversion"/>
  </si>
  <si>
    <r>
      <t>7</t>
    </r>
    <r>
      <rPr>
        <sz val="11"/>
        <color theme="1"/>
        <rFont val="宋体"/>
        <family val="2"/>
        <charset val="134"/>
        <scheme val="minor"/>
      </rPr>
      <t>5-105</t>
    </r>
    <phoneticPr fontId="5" type="noConversion"/>
  </si>
  <si>
    <r>
      <t>1</t>
    </r>
    <r>
      <rPr>
        <sz val="11"/>
        <color theme="1"/>
        <rFont val="宋体"/>
        <family val="2"/>
        <charset val="134"/>
        <scheme val="minor"/>
      </rPr>
      <t>05-135</t>
    </r>
    <phoneticPr fontId="5" type="noConversion"/>
  </si>
  <si>
    <r>
      <t>1</t>
    </r>
    <r>
      <rPr>
        <sz val="11"/>
        <color theme="1"/>
        <rFont val="宋体"/>
        <family val="2"/>
        <charset val="134"/>
        <scheme val="minor"/>
      </rPr>
      <t>35-165</t>
    </r>
    <phoneticPr fontId="5" type="noConversion"/>
  </si>
  <si>
    <r>
      <t>1</t>
    </r>
    <r>
      <rPr>
        <sz val="11"/>
        <color theme="1"/>
        <rFont val="宋体"/>
        <family val="2"/>
        <charset val="134"/>
        <scheme val="minor"/>
      </rPr>
      <t>65-195</t>
    </r>
    <phoneticPr fontId="5" type="noConversion"/>
  </si>
  <si>
    <t>195-225</t>
    <phoneticPr fontId="5" type="noConversion"/>
  </si>
  <si>
    <t>泌乳牛小计</t>
  </si>
  <si>
    <t>45-75</t>
  </si>
  <si>
    <t>75-105</t>
  </si>
  <si>
    <t>105-135</t>
  </si>
  <si>
    <t>135-165</t>
  </si>
  <si>
    <t>165-195</t>
  </si>
  <si>
    <t>225-255</t>
  </si>
  <si>
    <t>255天以上</t>
  </si>
  <si>
    <t>干奶牛小计</t>
  </si>
  <si>
    <t>成乳牛合计</t>
  </si>
  <si>
    <r>
      <t>2</t>
    </r>
    <r>
      <rPr>
        <sz val="11"/>
        <color theme="1"/>
        <rFont val="宋体"/>
        <family val="2"/>
        <charset val="134"/>
        <scheme val="minor"/>
      </rPr>
      <t>25</t>
    </r>
    <r>
      <rPr>
        <sz val="10"/>
        <rFont val="Arial"/>
        <family val="2"/>
      </rPr>
      <t>-2</t>
    </r>
    <r>
      <rPr>
        <sz val="11"/>
        <color theme="1"/>
        <rFont val="宋体"/>
        <family val="2"/>
        <charset val="134"/>
        <scheme val="minor"/>
      </rPr>
      <t>55</t>
    </r>
    <phoneticPr fontId="5" type="noConversion"/>
  </si>
  <si>
    <r>
      <t>2</t>
    </r>
    <r>
      <rPr>
        <sz val="11"/>
        <color theme="1"/>
        <rFont val="宋体"/>
        <family val="2"/>
        <charset val="134"/>
        <scheme val="minor"/>
      </rPr>
      <t>55</t>
    </r>
    <r>
      <rPr>
        <sz val="10"/>
        <rFont val="宋体"/>
        <family val="3"/>
        <charset val="134"/>
      </rPr>
      <t>天以上</t>
    </r>
    <phoneticPr fontId="5" type="noConversion"/>
  </si>
  <si>
    <t>未孕育成牛(&gt;15)</t>
  </si>
  <si>
    <t>育成牛(7-15)</t>
  </si>
  <si>
    <t>180-210</t>
  </si>
  <si>
    <t>210-240</t>
  </si>
  <si>
    <t>240-270</t>
  </si>
  <si>
    <t>270-300</t>
  </si>
  <si>
    <t>300-330</t>
  </si>
  <si>
    <t>330-360</t>
  </si>
  <si>
    <t>360-390</t>
  </si>
  <si>
    <t>390-420</t>
  </si>
  <si>
    <t>420-450</t>
  </si>
  <si>
    <t>育成牛小计</t>
  </si>
  <si>
    <t>犊牛（3-6）</t>
  </si>
  <si>
    <t>60-90</t>
  </si>
  <si>
    <t>90-120</t>
  </si>
  <si>
    <t>120-150</t>
  </si>
  <si>
    <t>150-180</t>
  </si>
  <si>
    <t>犊牛（3-6）小计</t>
  </si>
  <si>
    <t>犊牛（0-2）</t>
  </si>
  <si>
    <t>犊牛（0-2）小计</t>
  </si>
  <si>
    <t>母犊牛合计</t>
  </si>
  <si>
    <t>公犊</t>
  </si>
  <si>
    <t>合计</t>
  </si>
  <si>
    <t>30天以内(单产）</t>
    <phoneticPr fontId="5" type="noConversion"/>
  </si>
  <si>
    <t>牛头数</t>
  </si>
  <si>
    <t>30天-120天(单产）</t>
    <phoneticPr fontId="5" type="noConversion"/>
  </si>
  <si>
    <t>120天-180天(单产）</t>
    <phoneticPr fontId="5" type="noConversion"/>
  </si>
  <si>
    <r>
      <t>180</t>
    </r>
    <r>
      <rPr>
        <sz val="10"/>
        <color indexed="17"/>
        <rFont val="宋体"/>
        <family val="3"/>
        <charset val="134"/>
      </rPr>
      <t>-240</t>
    </r>
    <r>
      <rPr>
        <sz val="10"/>
        <color indexed="17"/>
        <rFont val="宋体"/>
        <family val="3"/>
        <charset val="134"/>
      </rPr>
      <t>天(单产）</t>
    </r>
    <phoneticPr fontId="5" type="noConversion"/>
  </si>
  <si>
    <r>
      <t>2</t>
    </r>
    <r>
      <rPr>
        <sz val="10"/>
        <color indexed="17"/>
        <rFont val="宋体"/>
        <family val="3"/>
        <charset val="134"/>
      </rPr>
      <t>40-300</t>
    </r>
    <r>
      <rPr>
        <sz val="10"/>
        <color indexed="17"/>
        <rFont val="宋体"/>
        <family val="3"/>
        <charset val="134"/>
      </rPr>
      <t>天(单产）</t>
    </r>
    <phoneticPr fontId="5" type="noConversion"/>
  </si>
  <si>
    <r>
      <t>3</t>
    </r>
    <r>
      <rPr>
        <sz val="10"/>
        <color indexed="17"/>
        <rFont val="宋体"/>
        <family val="3"/>
        <charset val="134"/>
      </rPr>
      <t>0</t>
    </r>
    <r>
      <rPr>
        <sz val="10"/>
        <color indexed="17"/>
        <rFont val="宋体"/>
        <family val="3"/>
        <charset val="134"/>
      </rPr>
      <t>0天以上(单产）</t>
    </r>
    <phoneticPr fontId="5" type="noConversion"/>
  </si>
  <si>
    <t>泌乳牛单产（公斤）</t>
  </si>
  <si>
    <t>成乳牛单产（公斤）</t>
  </si>
  <si>
    <t>未孕泌乳牛         （泌乳天数）</t>
    <phoneticPr fontId="2" type="noConversion"/>
  </si>
  <si>
    <t>已孕泌乳牛         （怀孕天数）</t>
    <phoneticPr fontId="2" type="noConversion"/>
  </si>
  <si>
    <t>已孕干奶牛         （怀孕天数）</t>
    <phoneticPr fontId="2" type="noConversion"/>
  </si>
  <si>
    <t>已孕育成牛         （怀孕天数）</t>
    <phoneticPr fontId="2" type="noConversion"/>
  </si>
  <si>
    <t>年度化死淘率(以月初牛头数计算)</t>
  </si>
  <si>
    <t>发病率</t>
  </si>
  <si>
    <t>流产率</t>
  </si>
  <si>
    <t>已孕泌乳牛(按怀孕天数分)</t>
  </si>
  <si>
    <t>120 - 210 天</t>
  </si>
  <si>
    <t>育成牛</t>
  </si>
  <si>
    <t>出生成活率与母犊率</t>
  </si>
  <si>
    <t>出生成活率</t>
  </si>
  <si>
    <t>母犊率</t>
  </si>
  <si>
    <t>参配率(发情揭发率)</t>
  </si>
  <si>
    <t>未孕泌乳牛</t>
  </si>
  <si>
    <t>未孕干奶牛</t>
  </si>
  <si>
    <t>产奶量</t>
  </si>
  <si>
    <t>泌乳天数30天以内</t>
  </si>
  <si>
    <t>泌乳天数30-120天</t>
  </si>
  <si>
    <t>泌乳天数120-180天</t>
  </si>
  <si>
    <t>泌乳天数180-240天</t>
  </si>
  <si>
    <t>泌乳天数240-300天</t>
  </si>
  <si>
    <t>泌乳天数300天以上</t>
  </si>
  <si>
    <t>牛奶指标</t>
  </si>
  <si>
    <t>平均体细胞含量（万）</t>
  </si>
  <si>
    <t>平均微生物含量（万）</t>
  </si>
  <si>
    <t>泌乳牛各区间饲料成本</t>
  </si>
  <si>
    <t>每日饲料成本</t>
  </si>
  <si>
    <r>
      <t xml:space="preserve">    0-2</t>
    </r>
    <r>
      <rPr>
        <sz val="8"/>
        <rFont val="宋体"/>
        <family val="3"/>
        <charset val="134"/>
      </rPr>
      <t>月犊牛</t>
    </r>
  </si>
  <si>
    <r>
      <t xml:space="preserve">    3-6</t>
    </r>
    <r>
      <rPr>
        <sz val="8"/>
        <rFont val="宋体"/>
        <family val="3"/>
        <charset val="134"/>
      </rPr>
      <t>月犊牛</t>
    </r>
  </si>
  <si>
    <t>假设指标</t>
    <phoneticPr fontId="2" type="noConversion"/>
  </si>
  <si>
    <t>泌乳牛</t>
    <phoneticPr fontId="2" type="noConversion"/>
  </si>
  <si>
    <t>干奶牛</t>
    <phoneticPr fontId="2" type="noConversion"/>
  </si>
  <si>
    <t>青年牛</t>
    <phoneticPr fontId="2" type="noConversion"/>
  </si>
  <si>
    <t>青年牛（&gt;15）</t>
    <phoneticPr fontId="2" type="noConversion"/>
  </si>
  <si>
    <t>（14-15）</t>
    <phoneticPr fontId="2" type="noConversion"/>
  </si>
  <si>
    <t>成母牛</t>
    <phoneticPr fontId="2" type="noConversion"/>
  </si>
  <si>
    <r>
      <t xml:space="preserve">0 - 120 </t>
    </r>
    <r>
      <rPr>
        <b/>
        <sz val="8"/>
        <rFont val="宋体"/>
        <family val="3"/>
        <charset val="134"/>
      </rPr>
      <t>天</t>
    </r>
    <phoneticPr fontId="2" type="noConversion"/>
  </si>
  <si>
    <r>
      <rPr>
        <b/>
        <sz val="8"/>
        <rFont val="宋体"/>
        <family val="3"/>
        <charset val="134"/>
      </rPr>
      <t>早产率</t>
    </r>
    <r>
      <rPr>
        <b/>
        <sz val="8"/>
        <rFont val="Arial"/>
        <family val="2"/>
      </rPr>
      <t>(</t>
    </r>
    <r>
      <rPr>
        <b/>
        <sz val="8"/>
        <rFont val="宋体"/>
        <family val="3"/>
        <charset val="134"/>
      </rPr>
      <t>怀孕</t>
    </r>
    <r>
      <rPr>
        <b/>
        <sz val="8"/>
        <rFont val="Arial"/>
        <family val="2"/>
      </rPr>
      <t>210-265</t>
    </r>
    <r>
      <rPr>
        <b/>
        <sz val="8"/>
        <rFont val="宋体"/>
        <family val="3"/>
        <charset val="134"/>
      </rPr>
      <t>天</t>
    </r>
    <r>
      <rPr>
        <b/>
        <sz val="8"/>
        <rFont val="Arial"/>
        <family val="2"/>
      </rPr>
      <t>)</t>
    </r>
    <phoneticPr fontId="2" type="noConversion"/>
  </si>
  <si>
    <t>母犊</t>
    <phoneticPr fontId="2" type="noConversion"/>
  </si>
  <si>
    <t>公犊</t>
    <phoneticPr fontId="2" type="noConversion"/>
  </si>
  <si>
    <t>牛群结构变动表（期末数）</t>
    <phoneticPr fontId="2" type="noConversion"/>
  </si>
  <si>
    <t>未孕干奶牛</t>
    <phoneticPr fontId="2" type="noConversion"/>
  </si>
  <si>
    <t>推算出的汇总参配率</t>
    <phoneticPr fontId="2" type="noConversion"/>
  </si>
  <si>
    <t>推算出的汇总受胎率</t>
    <phoneticPr fontId="2" type="noConversion"/>
  </si>
  <si>
    <t>推算出的汇总流产率</t>
    <phoneticPr fontId="2" type="noConversion"/>
  </si>
  <si>
    <t>推算出的参配数</t>
    <phoneticPr fontId="2" type="noConversion"/>
  </si>
  <si>
    <t>推算出的流产数</t>
    <phoneticPr fontId="2" type="noConversion"/>
  </si>
  <si>
    <t>推算出的受孕数</t>
    <phoneticPr fontId="2" type="noConversion"/>
  </si>
  <si>
    <t>推算出的死淘数</t>
    <phoneticPr fontId="2" type="noConversion"/>
  </si>
  <si>
    <t>推算出的产犊数</t>
    <phoneticPr fontId="2" type="noConversion"/>
  </si>
  <si>
    <r>
      <t>泌乳牛平均泌乳天数</t>
    </r>
    <r>
      <rPr>
        <b/>
        <sz val="10"/>
        <color rgb="FF2B2B2B"/>
        <rFont val="Arial"/>
        <family val="2"/>
      </rPr>
      <t>={(</t>
    </r>
    <r>
      <rPr>
        <b/>
        <sz val="10"/>
        <color rgb="FF2B2B2B"/>
        <rFont val="宋体"/>
        <family val="3"/>
        <charset val="134"/>
        <scheme val="minor"/>
      </rPr>
      <t>上月产奶牛数量</t>
    </r>
    <r>
      <rPr>
        <b/>
        <sz val="10"/>
        <color rgb="FF2B2B2B"/>
        <rFont val="Arial"/>
        <family val="2"/>
      </rPr>
      <t>*</t>
    </r>
    <r>
      <rPr>
        <b/>
        <sz val="10"/>
        <color rgb="FF2B2B2B"/>
        <rFont val="宋体"/>
        <family val="3"/>
        <charset val="134"/>
        <scheme val="minor"/>
      </rPr>
      <t>上月平均泌乳天数</t>
    </r>
    <r>
      <rPr>
        <b/>
        <sz val="10"/>
        <color rgb="FF2B2B2B"/>
        <rFont val="Arial"/>
        <family val="2"/>
      </rPr>
      <t>+</t>
    </r>
    <r>
      <rPr>
        <b/>
        <sz val="10"/>
        <color rgb="FF2B2B2B"/>
        <rFont val="宋体"/>
        <family val="3"/>
        <charset val="134"/>
        <scheme val="minor"/>
      </rPr>
      <t>计算月度新生数量</t>
    </r>
    <r>
      <rPr>
        <b/>
        <sz val="10"/>
        <color rgb="FF2B2B2B"/>
        <rFont val="Arial"/>
        <family val="2"/>
      </rPr>
      <t>*15-</t>
    </r>
    <r>
      <rPr>
        <b/>
        <sz val="10"/>
        <color rgb="FF2B2B2B"/>
        <rFont val="宋体"/>
        <family val="3"/>
        <charset val="134"/>
        <scheme val="minor"/>
      </rPr>
      <t>计算月度干奶数量</t>
    </r>
    <r>
      <rPr>
        <b/>
        <sz val="10"/>
        <color rgb="FF2B2B2B"/>
        <rFont val="Arial"/>
        <family val="2"/>
      </rPr>
      <t>*</t>
    </r>
    <r>
      <rPr>
        <b/>
        <sz val="10"/>
        <color rgb="FF2B2B2B"/>
        <rFont val="宋体"/>
        <family val="3"/>
        <charset val="134"/>
        <scheme val="minor"/>
      </rPr>
      <t>干奶牛的平均泌乳日</t>
    </r>
    <r>
      <rPr>
        <b/>
        <sz val="10"/>
        <color rgb="FF2B2B2B"/>
        <rFont val="Arial"/>
        <family val="2"/>
      </rPr>
      <t>)/(</t>
    </r>
    <r>
      <rPr>
        <b/>
        <sz val="10"/>
        <color rgb="FF2B2B2B"/>
        <rFont val="宋体"/>
        <family val="3"/>
        <charset val="134"/>
        <scheme val="minor"/>
      </rPr>
      <t>上月末产奶牛数量</t>
    </r>
    <r>
      <rPr>
        <b/>
        <sz val="10"/>
        <color rgb="FF2B2B2B"/>
        <rFont val="Arial"/>
        <family val="2"/>
      </rPr>
      <t>+</t>
    </r>
    <r>
      <rPr>
        <b/>
        <sz val="10"/>
        <color rgb="FF2B2B2B"/>
        <rFont val="宋体"/>
        <family val="3"/>
        <charset val="134"/>
        <scheme val="minor"/>
      </rPr>
      <t>计算月份新产牛数量</t>
    </r>
    <r>
      <rPr>
        <b/>
        <sz val="10"/>
        <color rgb="FF2B2B2B"/>
        <rFont val="Arial"/>
        <family val="2"/>
      </rPr>
      <t>-</t>
    </r>
    <r>
      <rPr>
        <b/>
        <sz val="10"/>
        <color rgb="FF2B2B2B"/>
        <rFont val="宋体"/>
        <family val="3"/>
        <charset val="134"/>
        <scheme val="minor"/>
      </rPr>
      <t>计算月份干奶牛数量</t>
    </r>
    <r>
      <rPr>
        <b/>
        <sz val="10"/>
        <color rgb="FF2B2B2B"/>
        <rFont val="Arial"/>
        <family val="2"/>
      </rPr>
      <t>)}+30</t>
    </r>
    <r>
      <rPr>
        <b/>
        <sz val="10"/>
        <color rgb="FF2B2B2B"/>
        <rFont val="宋体"/>
        <family val="3"/>
        <charset val="134"/>
        <scheme val="minor"/>
      </rPr>
      <t>天</t>
    </r>
    <r>
      <rPr>
        <sz val="10"/>
        <color rgb="FF2B2B2B"/>
        <rFont val="Arial"/>
        <family val="2"/>
      </rPr>
      <t/>
    </r>
    <phoneticPr fontId="2" type="noConversion"/>
  </si>
  <si>
    <t>母犊</t>
    <phoneticPr fontId="2" type="noConversion"/>
  </si>
  <si>
    <t>公犊</t>
    <phoneticPr fontId="2" type="noConversion"/>
  </si>
  <si>
    <t>推算出的出生数</t>
    <phoneticPr fontId="2" type="noConversion"/>
  </si>
  <si>
    <r>
      <rPr>
        <sz val="10"/>
        <rFont val="宋体"/>
        <family val="3"/>
        <charset val="134"/>
      </rPr>
      <t>推算繁殖率</t>
    </r>
    <r>
      <rPr>
        <sz val="10"/>
        <rFont val="Arial"/>
        <family val="2"/>
      </rPr>
      <t>=365/</t>
    </r>
    <r>
      <rPr>
        <sz val="10"/>
        <rFont val="宋体"/>
        <family val="3"/>
        <charset val="134"/>
      </rPr>
      <t>预测胎间距</t>
    </r>
    <r>
      <rPr>
        <sz val="10"/>
        <rFont val="Arial"/>
        <family val="2"/>
      </rPr>
      <t>=365/</t>
    </r>
    <r>
      <rPr>
        <sz val="10"/>
        <rFont val="宋体"/>
        <family val="3"/>
        <charset val="134"/>
      </rPr>
      <t>（配准天数</t>
    </r>
    <r>
      <rPr>
        <sz val="10"/>
        <rFont val="Arial"/>
        <family val="2"/>
      </rPr>
      <t>+277</t>
    </r>
    <r>
      <rPr>
        <sz val="10"/>
        <rFont val="宋体"/>
        <family val="3"/>
        <charset val="134"/>
      </rPr>
      <t>）</t>
    </r>
    <phoneticPr fontId="2" type="noConversion"/>
  </si>
  <si>
    <t>推算出的饲养头日</t>
    <phoneticPr fontId="2" type="noConversion"/>
  </si>
  <si>
    <t>饲养头日</t>
    <phoneticPr fontId="5" type="noConversion"/>
  </si>
  <si>
    <t>累计数</t>
    <phoneticPr fontId="5" type="noConversion"/>
  </si>
  <si>
    <r>
      <t>1</t>
    </r>
    <r>
      <rPr>
        <sz val="8"/>
        <rFont val="宋体"/>
        <family val="3"/>
        <charset val="134"/>
      </rPr>
      <t>月</t>
    </r>
    <phoneticPr fontId="5" type="noConversion"/>
  </si>
  <si>
    <t>月天数</t>
    <phoneticPr fontId="5" type="noConversion"/>
  </si>
  <si>
    <t>一、成熟生物资产（成乳牛）</t>
    <phoneticPr fontId="5" type="noConversion"/>
  </si>
  <si>
    <r>
      <t xml:space="preserve">        1</t>
    </r>
    <r>
      <rPr>
        <sz val="8"/>
        <rFont val="宋体"/>
        <family val="3"/>
        <charset val="134"/>
      </rPr>
      <t>、泌乳牛</t>
    </r>
    <phoneticPr fontId="5" type="noConversion"/>
  </si>
  <si>
    <r>
      <t xml:space="preserve">        2</t>
    </r>
    <r>
      <rPr>
        <sz val="8"/>
        <rFont val="宋体"/>
        <family val="3"/>
        <charset val="134"/>
      </rPr>
      <t>、干奶牛</t>
    </r>
    <phoneticPr fontId="5" type="noConversion"/>
  </si>
  <si>
    <r>
      <t xml:space="preserve">           </t>
    </r>
    <r>
      <rPr>
        <sz val="8"/>
        <rFont val="宋体"/>
        <family val="3"/>
        <charset val="134"/>
      </rPr>
      <t>干孕犊牛</t>
    </r>
    <phoneticPr fontId="5" type="noConversion"/>
  </si>
  <si>
    <r>
      <t xml:space="preserve">           </t>
    </r>
    <r>
      <rPr>
        <sz val="8"/>
        <rFont val="宋体"/>
        <family val="3"/>
        <charset val="134"/>
      </rPr>
      <t>非干孕犊牛</t>
    </r>
    <phoneticPr fontId="5" type="noConversion"/>
  </si>
  <si>
    <r>
      <t xml:space="preserve">  </t>
    </r>
    <r>
      <rPr>
        <sz val="8"/>
        <rFont val="宋体"/>
        <family val="3"/>
        <charset val="134"/>
      </rPr>
      <t>（一）青年牛</t>
    </r>
    <phoneticPr fontId="5" type="noConversion"/>
  </si>
  <si>
    <r>
      <t xml:space="preserve">        </t>
    </r>
    <r>
      <rPr>
        <sz val="8"/>
        <rFont val="宋体"/>
        <family val="3"/>
        <charset val="134"/>
      </rPr>
      <t>青孕犊牛</t>
    </r>
    <phoneticPr fontId="5" type="noConversion"/>
  </si>
  <si>
    <r>
      <t xml:space="preserve">        </t>
    </r>
    <r>
      <rPr>
        <sz val="8"/>
        <rFont val="宋体"/>
        <family val="3"/>
        <charset val="134"/>
      </rPr>
      <t>非青孕犊牛</t>
    </r>
    <phoneticPr fontId="5" type="noConversion"/>
  </si>
  <si>
    <r>
      <t xml:space="preserve">  </t>
    </r>
    <r>
      <rPr>
        <sz val="8"/>
        <rFont val="宋体"/>
        <family val="3"/>
        <charset val="134"/>
      </rPr>
      <t>（二）母犊牛</t>
    </r>
    <phoneticPr fontId="5" type="noConversion"/>
  </si>
  <si>
    <r>
      <t xml:space="preserve">        0-2</t>
    </r>
    <r>
      <rPr>
        <sz val="8"/>
        <rFont val="宋体"/>
        <family val="3"/>
        <charset val="134"/>
      </rPr>
      <t>犊牛</t>
    </r>
    <phoneticPr fontId="5" type="noConversion"/>
  </si>
  <si>
    <r>
      <t xml:space="preserve">        3-6</t>
    </r>
    <r>
      <rPr>
        <sz val="8"/>
        <rFont val="宋体"/>
        <family val="3"/>
        <charset val="134"/>
      </rPr>
      <t>犊牛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</si>
  <si>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合</t>
    </r>
    <r>
      <rPr>
        <sz val="8"/>
        <rFont val="Arial"/>
        <family val="2"/>
      </rPr>
      <t xml:space="preserve"> </t>
    </r>
    <r>
      <rPr>
        <sz val="8"/>
        <rFont val="宋体"/>
        <family val="3"/>
        <charset val="134"/>
      </rPr>
      <t>计</t>
    </r>
    <phoneticPr fontId="5" type="noConversion"/>
  </si>
  <si>
    <t xml:space="preserve">9yue </t>
    <phoneticPr fontId="2" type="noConversion"/>
  </si>
  <si>
    <t>10yue</t>
    <phoneticPr fontId="5" type="noConversion"/>
  </si>
  <si>
    <t>11yue</t>
    <phoneticPr fontId="2" type="noConversion"/>
  </si>
  <si>
    <t>12yue</t>
    <phoneticPr fontId="2" type="noConversion"/>
  </si>
  <si>
    <t>牛奶产量</t>
    <phoneticPr fontId="5" type="noConversion"/>
  </si>
  <si>
    <t>销量</t>
    <phoneticPr fontId="5" type="noConversion"/>
  </si>
  <si>
    <t>犊牛饮奶</t>
    <phoneticPr fontId="5" type="noConversion"/>
  </si>
  <si>
    <t>餐厅领用</t>
    <phoneticPr fontId="2" type="noConversion"/>
  </si>
  <si>
    <t>推算牛奶（吨）</t>
    <phoneticPr fontId="5" type="noConversion"/>
  </si>
  <si>
    <t>成母牛</t>
    <phoneticPr fontId="2" type="noConversion"/>
  </si>
  <si>
    <t>编号</t>
  </si>
  <si>
    <t>牛号</t>
  </si>
  <si>
    <t>计步器号</t>
  </si>
  <si>
    <t>组别</t>
  </si>
  <si>
    <t>泌乳天数</t>
  </si>
  <si>
    <t>公牛号</t>
  </si>
  <si>
    <t>配种员</t>
  </si>
  <si>
    <t>妊检日期</t>
  </si>
  <si>
    <t>日龄</t>
  </si>
  <si>
    <t>月龄</t>
  </si>
  <si>
    <t>状况</t>
  </si>
  <si>
    <t>公牛名字</t>
  </si>
  <si>
    <t>未孕泌乳牛         （泌乳天数）</t>
  </si>
  <si>
    <t>已孕泌乳牛         （怀孕天数）</t>
  </si>
  <si>
    <r>
      <rPr>
        <sz val="11"/>
        <color theme="1"/>
        <rFont val="宋体"/>
        <family val="2"/>
        <charset val="134"/>
        <scheme val="minor"/>
      </rPr>
      <t>4</t>
    </r>
    <r>
      <rPr>
        <sz val="11"/>
        <color theme="1"/>
        <rFont val="宋体"/>
        <family val="2"/>
        <charset val="134"/>
        <scheme val="minor"/>
      </rPr>
      <t>5-75</t>
    </r>
  </si>
  <si>
    <r>
      <rPr>
        <sz val="11"/>
        <color theme="1"/>
        <rFont val="宋体"/>
        <family val="2"/>
        <charset val="134"/>
        <scheme val="minor"/>
      </rPr>
      <t>7</t>
    </r>
    <r>
      <rPr>
        <sz val="11"/>
        <color theme="1"/>
        <rFont val="宋体"/>
        <family val="2"/>
        <charset val="134"/>
        <scheme val="minor"/>
      </rPr>
      <t>5-105</t>
    </r>
  </si>
  <si>
    <r>
      <rPr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05-135</t>
    </r>
  </si>
  <si>
    <r>
      <rPr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35-165</t>
    </r>
  </si>
  <si>
    <r>
      <rPr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65-195</t>
    </r>
  </si>
  <si>
    <t>195-225</t>
  </si>
  <si>
    <t>已孕干奶牛         （怀孕天数）</t>
  </si>
  <si>
    <t>已孕育成牛         （怀孕天数）</t>
  </si>
  <si>
    <r>
      <rPr>
        <sz val="11"/>
        <color theme="1"/>
        <rFont val="宋体"/>
        <family val="2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25</t>
    </r>
    <r>
      <rPr>
        <sz val="10"/>
        <rFont val="Arial"/>
        <family val="2"/>
        <charset val="134"/>
      </rPr>
      <t>-2</t>
    </r>
    <r>
      <rPr>
        <sz val="11"/>
        <color theme="1"/>
        <rFont val="宋体"/>
        <family val="2"/>
        <charset val="134"/>
        <scheme val="minor"/>
      </rPr>
      <t>55</t>
    </r>
  </si>
  <si>
    <r>
      <rPr>
        <sz val="11"/>
        <color theme="1"/>
        <rFont val="宋体"/>
        <family val="2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55</t>
    </r>
    <r>
      <rPr>
        <sz val="10"/>
        <rFont val="宋体"/>
        <family val="3"/>
        <charset val="134"/>
      </rPr>
      <t>天以上</t>
    </r>
  </si>
  <si>
    <t>预算当月泌乳天数</t>
    <phoneticPr fontId="2" type="noConversion"/>
  </si>
  <si>
    <t>当月要干奶的牛平均泌乳天数</t>
    <phoneticPr fontId="2" type="noConversion"/>
  </si>
  <si>
    <t>&gt;=2014-12-1</t>
    <phoneticPr fontId="2" type="noConversion"/>
  </si>
  <si>
    <t>&lt;=2014-12-31</t>
    <phoneticPr fontId="2" type="noConversion"/>
  </si>
  <si>
    <t>&gt;=2015-1-1</t>
    <phoneticPr fontId="2" type="noConversion"/>
  </si>
  <si>
    <t>&lt;=2015-1-31</t>
    <phoneticPr fontId="2" type="noConversion"/>
  </si>
  <si>
    <t>&gt;=2015-2-1</t>
    <phoneticPr fontId="2" type="noConversion"/>
  </si>
  <si>
    <t>&lt;=2015-2-28</t>
    <phoneticPr fontId="2" type="noConversion"/>
  </si>
  <si>
    <t>&gt;=2015-3-1</t>
    <phoneticPr fontId="2" type="noConversion"/>
  </si>
  <si>
    <t>&lt;=2015-3-31</t>
    <phoneticPr fontId="2" type="noConversion"/>
  </si>
  <si>
    <t>&gt;=2015-4-1</t>
    <phoneticPr fontId="2" type="noConversion"/>
  </si>
  <si>
    <t>&lt;=2015-4-30</t>
    <phoneticPr fontId="2" type="noConversion"/>
  </si>
  <si>
    <t>&gt;=2015-5-1</t>
    <phoneticPr fontId="2" type="noConversion"/>
  </si>
  <si>
    <t>&lt;=2015-5-31</t>
    <phoneticPr fontId="2" type="noConversion"/>
  </si>
  <si>
    <t>&gt;=2015-6-1</t>
    <phoneticPr fontId="2" type="noConversion"/>
  </si>
  <si>
    <t>&lt;=2015-6-30</t>
    <phoneticPr fontId="2" type="noConversion"/>
  </si>
  <si>
    <t>&gt;=2015-7-1</t>
    <phoneticPr fontId="2" type="noConversion"/>
  </si>
  <si>
    <t>&lt;=2015-7-31</t>
    <phoneticPr fontId="2" type="noConversion"/>
  </si>
  <si>
    <t>&gt;=2015-8-1</t>
    <phoneticPr fontId="2" type="noConversion"/>
  </si>
  <si>
    <t>&lt;=2015-8-31</t>
    <phoneticPr fontId="2" type="noConversion"/>
  </si>
  <si>
    <t>&gt;=2015-9-1</t>
    <phoneticPr fontId="2" type="noConversion"/>
  </si>
  <si>
    <t>&lt;=2015-9-30</t>
    <phoneticPr fontId="2" type="noConversion"/>
  </si>
  <si>
    <t>&gt;=2015-10-1</t>
    <phoneticPr fontId="2" type="noConversion"/>
  </si>
  <si>
    <t>&lt;=2015-10-31</t>
    <phoneticPr fontId="2" type="noConversion"/>
  </si>
  <si>
    <t>&gt;=2015-11-1</t>
    <phoneticPr fontId="2" type="noConversion"/>
  </si>
  <si>
    <t>&lt;=2015-11-30</t>
    <phoneticPr fontId="2" type="noConversion"/>
  </si>
  <si>
    <t>&gt;=2015-12-1</t>
    <phoneticPr fontId="2" type="noConversion"/>
  </si>
  <si>
    <t>&lt;=2015-12-31</t>
    <phoneticPr fontId="2" type="noConversion"/>
  </si>
  <si>
    <t>繁殖状态</t>
    <phoneticPr fontId="34" type="noConversion"/>
  </si>
  <si>
    <t>出生日期</t>
    <phoneticPr fontId="34" type="noConversion"/>
  </si>
  <si>
    <t>产犊日期</t>
    <phoneticPr fontId="34" type="noConversion"/>
  </si>
  <si>
    <t>发情日期</t>
    <phoneticPr fontId="34" type="noConversion"/>
  </si>
  <si>
    <t>输精日期</t>
    <phoneticPr fontId="34" type="noConversion"/>
  </si>
  <si>
    <t>输精后天数</t>
    <phoneticPr fontId="34" type="noConversion"/>
  </si>
  <si>
    <t>泌乳期</t>
    <phoneticPr fontId="34" type="noConversion"/>
  </si>
  <si>
    <t>输精次数</t>
    <phoneticPr fontId="34" type="noConversion"/>
  </si>
  <si>
    <t>产犊方式</t>
    <phoneticPr fontId="34" type="noConversion"/>
  </si>
  <si>
    <t>后代数量</t>
    <phoneticPr fontId="34" type="noConversion"/>
  </si>
  <si>
    <t>分娩评注</t>
    <phoneticPr fontId="34" type="noConversion"/>
  </si>
  <si>
    <t>后代1性别</t>
    <phoneticPr fontId="34" type="noConversion"/>
  </si>
  <si>
    <t>后代1牛号</t>
    <phoneticPr fontId="34" type="noConversion"/>
  </si>
  <si>
    <t>怀孕天数</t>
    <phoneticPr fontId="34" type="noConversion"/>
  </si>
  <si>
    <t>停奶日期</t>
    <phoneticPr fontId="34" type="noConversion"/>
  </si>
  <si>
    <t>预产日</t>
    <phoneticPr fontId="34" type="noConversion"/>
  </si>
  <si>
    <t>始配月龄(后备牛)</t>
    <phoneticPr fontId="34" type="noConversion"/>
  </si>
  <si>
    <t>配准月龄(后备牛)</t>
    <phoneticPr fontId="34" type="noConversion"/>
  </si>
  <si>
    <t>流产后天数</t>
    <phoneticPr fontId="34" type="noConversion"/>
  </si>
  <si>
    <t>日产量</t>
    <phoneticPr fontId="34" type="noConversion"/>
  </si>
  <si>
    <r>
      <rPr>
        <sz val="10"/>
        <rFont val="宋体"/>
        <family val="3"/>
        <charset val="134"/>
      </rPr>
      <t>未孕育成牛</t>
    </r>
    <r>
      <rPr>
        <sz val="10"/>
        <rFont val="Arial"/>
        <family val="2"/>
        <charset val="134"/>
      </rPr>
      <t>(&gt;15)</t>
    </r>
    <phoneticPr fontId="2" type="noConversion"/>
  </si>
  <si>
    <r>
      <t>育成牛</t>
    </r>
    <r>
      <rPr>
        <sz val="10"/>
        <rFont val="Arial"/>
        <family val="2"/>
        <charset val="134"/>
      </rPr>
      <t>(7-15)</t>
    </r>
    <r>
      <rPr>
        <sz val="10"/>
        <rFont val="宋体"/>
        <family val="2"/>
        <charset val="134"/>
      </rPr>
      <t>（未孕）</t>
    </r>
    <phoneticPr fontId="2" type="noConversion"/>
  </si>
  <si>
    <t>&gt;450</t>
    <phoneticPr fontId="2" type="noConversion"/>
  </si>
  <si>
    <t>420-450</t>
    <phoneticPr fontId="2" type="noConversion"/>
  </si>
  <si>
    <t>&gt;450</t>
    <phoneticPr fontId="2" type="noConversion"/>
  </si>
  <si>
    <r>
      <t>2015</t>
    </r>
    <r>
      <rPr>
        <sz val="10"/>
        <rFont val="宋体"/>
        <family val="3"/>
        <charset val="134"/>
      </rPr>
      <t>年</t>
    </r>
    <phoneticPr fontId="2" type="noConversion"/>
  </si>
  <si>
    <t>泌乳牛</t>
    <phoneticPr fontId="2" type="noConversion"/>
  </si>
  <si>
    <t>干奶牛</t>
    <phoneticPr fontId="2" type="noConversion"/>
  </si>
  <si>
    <t>青年牛</t>
    <phoneticPr fontId="2" type="noConversion"/>
  </si>
  <si>
    <t>本表为接下来12个月的牛群结构预测</t>
    <phoneticPr fontId="2" type="noConversion"/>
  </si>
  <si>
    <t>第一步、在“全群”表中(D:AJ)按照标题在阿菲金软件中设计报告，筛选为全群，然后复制到该区域，（A:C)列自动生成数据；</t>
    <phoneticPr fontId="2" type="noConversion"/>
  </si>
  <si>
    <t>注意：假设指标需与兽医、繁育、营养人员沟通按照本场实际情况做出预算后填写，要确定青年牛始配月龄是13还是14，本表是14。</t>
    <phoneticPr fontId="2" type="noConversion"/>
  </si>
  <si>
    <t>第二步、在“牛群结构预测表”中红色边框内手动填入假设指标（f147:t222)、本月和上月参配数(d87:e90)、上月泌乳牛头数(d17:d17)、本月平均泌乳天数(e136:e136)；</t>
    <phoneticPr fontId="2" type="noConversion"/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</si>
</sst>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176" formatCode="#,##0_ "/>
    <numFmt numFmtId="177" formatCode="_(* #,##0.00_);_(* \(#,##0.00\);_(* &quot;-&quot;??_);_(@_)"/>
    <numFmt numFmtId="178" formatCode="_-* #,##0.00_-;\-* #,##0.00_-;_-* &quot;-&quot;??_-;_-@_-"/>
    <numFmt numFmtId="179" formatCode="_-[$€-2]* #,##0.00_-;\-[$€-2]* #,##0.00_-;_-[$€-2]* &quot;-&quot;??_-"/>
    <numFmt numFmtId="180" formatCode="_(* #,##0_);_(* \(#,##0\);_(* &quot;-&quot;??_);_(@_)"/>
    <numFmt numFmtId="181" formatCode="0.0%"/>
    <numFmt numFmtId="182" formatCode="0_ "/>
    <numFmt numFmtId="183" formatCode="yyyy&quot;年&quot;m&quot;月&quot;;@"/>
    <numFmt numFmtId="184" formatCode="0.00_ "/>
    <numFmt numFmtId="185" formatCode="_ * #,##0_ ;_ * \-#,##0_ ;_ * &quot;-&quot;??_ ;_ @_ "/>
    <numFmt numFmtId="186" formatCode="_-* #,##0_-;\-* #,##0_-;_-* &quot;-&quot;??_-;_-@_-"/>
    <numFmt numFmtId="187" formatCode="_(* #,##0.0_);_(* \(#,##0.0\);_(* &quot;-&quot;??_);_(@_)"/>
    <numFmt numFmtId="188" formatCode="0.0"/>
    <numFmt numFmtId="189" formatCode="0_);[Red]\(0\)"/>
    <numFmt numFmtId="190" formatCode="0.00_);[Red]\(0.00\)"/>
  </numFmts>
  <fonts count="36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Arial"/>
      <family val="2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name val="宋体"/>
      <family val="3"/>
      <charset val="134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2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rgb="FF2B2B2B"/>
      <name val="宋体"/>
      <family val="3"/>
      <charset val="134"/>
      <scheme val="minor"/>
    </font>
    <font>
      <sz val="10"/>
      <color rgb="FF2B2B2B"/>
      <name val="Arial"/>
      <family val="2"/>
    </font>
    <font>
      <b/>
      <sz val="9"/>
      <color indexed="81"/>
      <name val="宋体"/>
      <family val="3"/>
      <charset val="134"/>
    </font>
    <font>
      <b/>
      <sz val="8"/>
      <name val="宋体"/>
      <family val="3"/>
      <charset val="134"/>
    </font>
    <font>
      <sz val="8"/>
      <color rgb="FF0000FF"/>
      <name val="Arial"/>
      <family val="2"/>
    </font>
    <font>
      <b/>
      <sz val="14"/>
      <color rgb="FFFF0000"/>
      <name val="宋体"/>
      <family val="3"/>
      <charset val="134"/>
    </font>
    <font>
      <b/>
      <sz val="9"/>
      <color indexed="81"/>
      <name val="Tahoma"/>
      <family val="2"/>
    </font>
    <font>
      <b/>
      <sz val="11"/>
      <color rgb="FFFF0000"/>
      <name val="宋体"/>
      <family val="3"/>
      <charset val="134"/>
      <scheme val="minor"/>
    </font>
    <font>
      <b/>
      <sz val="10"/>
      <color rgb="FF2B2B2B"/>
      <name val="宋体"/>
      <family val="3"/>
      <charset val="134"/>
      <scheme val="minor"/>
    </font>
    <font>
      <b/>
      <sz val="10"/>
      <color rgb="FF2B2B2B"/>
      <name val="Arial"/>
      <family val="2"/>
    </font>
    <font>
      <sz val="10"/>
      <color indexed="12"/>
      <name val="Arial"/>
      <family val="2"/>
    </font>
    <font>
      <sz val="10"/>
      <name val="Arial"/>
      <family val="2"/>
      <charset val="134"/>
    </font>
    <font>
      <b/>
      <sz val="10"/>
      <name val="Arial"/>
      <family val="2"/>
      <charset val="134"/>
    </font>
    <font>
      <sz val="10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Border="0"/>
    <xf numFmtId="9" fontId="4" fillId="0" borderId="0" applyFont="0" applyFill="0" applyBorder="0" applyAlignment="0" applyProtection="0"/>
    <xf numFmtId="0" fontId="4" fillId="0" borderId="0" applyBorder="0"/>
    <xf numFmtId="0" fontId="4" fillId="0" borderId="0"/>
    <xf numFmtId="178" fontId="9" fillId="0" borderId="0" applyFont="0" applyFill="0" applyBorder="0" applyAlignment="0" applyProtection="0">
      <alignment vertical="center"/>
    </xf>
    <xf numFmtId="0" fontId="4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Border="0"/>
    <xf numFmtId="176" fontId="4" fillId="0" borderId="0" applyFont="0" applyFill="0" applyBorder="0" applyAlignment="0" applyProtection="0"/>
    <xf numFmtId="179" fontId="9" fillId="0" borderId="0" applyBorder="0"/>
    <xf numFmtId="43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187" fontId="4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5" applyFont="1" applyFill="1"/>
    <xf numFmtId="182" fontId="4" fillId="0" borderId="0" xfId="13" applyNumberFormat="1" applyFont="1" applyFill="1" applyAlignment="1">
      <alignment horizontal="center"/>
    </xf>
    <xf numFmtId="185" fontId="4" fillId="0" borderId="0" xfId="14" applyNumberFormat="1" applyFont="1" applyFill="1" applyBorder="1" applyAlignment="1">
      <alignment horizontal="center"/>
    </xf>
    <xf numFmtId="182" fontId="0" fillId="0" borderId="0" xfId="13" applyNumberFormat="1" applyFont="1" applyFill="1" applyAlignment="1">
      <alignment horizontal="center" vertical="center"/>
    </xf>
    <xf numFmtId="185" fontId="4" fillId="0" borderId="4" xfId="14" applyNumberFormat="1" applyFont="1" applyFill="1" applyBorder="1" applyAlignment="1">
      <alignment horizontal="center"/>
    </xf>
    <xf numFmtId="182" fontId="16" fillId="0" borderId="0" xfId="13" applyNumberFormat="1" applyFont="1" applyFill="1" applyAlignment="1">
      <alignment horizontal="center" vertical="center"/>
    </xf>
    <xf numFmtId="182" fontId="16" fillId="0" borderId="0" xfId="13" applyNumberFormat="1" applyFont="1" applyFill="1" applyAlignment="1">
      <alignment horizontal="center"/>
    </xf>
    <xf numFmtId="182" fontId="6" fillId="0" borderId="0" xfId="13" applyNumberFormat="1" applyFont="1" applyFill="1" applyAlignment="1">
      <alignment horizontal="center"/>
    </xf>
    <xf numFmtId="10" fontId="7" fillId="0" borderId="0" xfId="4" applyNumberFormat="1" applyFont="1" applyFill="1" applyAlignment="1">
      <alignment horizontal="center"/>
    </xf>
    <xf numFmtId="10" fontId="6" fillId="0" borderId="0" xfId="4" applyNumberFormat="1" applyFont="1" applyFill="1" applyAlignment="1">
      <alignment horizontal="center"/>
    </xf>
    <xf numFmtId="179" fontId="18" fillId="0" borderId="2" xfId="11" applyNumberFormat="1" applyFont="1" applyFill="1" applyBorder="1" applyAlignment="1">
      <alignment vertical="center"/>
    </xf>
    <xf numFmtId="179" fontId="18" fillId="0" borderId="5" xfId="1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82" fontId="7" fillId="0" borderId="0" xfId="13" applyNumberFormat="1" applyFont="1" applyFill="1" applyAlignment="1">
      <alignment horizontal="center"/>
    </xf>
    <xf numFmtId="182" fontId="6" fillId="0" borderId="0" xfId="13" applyNumberFormat="1" applyFont="1" applyFill="1" applyAlignment="1">
      <alignment horizontal="center" vertical="center" wrapText="1"/>
    </xf>
    <xf numFmtId="182" fontId="4" fillId="0" borderId="0" xfId="13" applyNumberFormat="1" applyFont="1" applyFill="1" applyAlignment="1">
      <alignment horizontal="center" vertical="center"/>
    </xf>
    <xf numFmtId="183" fontId="4" fillId="0" borderId="0" xfId="13" applyNumberFormat="1" applyFont="1" applyFill="1" applyAlignment="1">
      <alignment horizontal="center"/>
    </xf>
    <xf numFmtId="183" fontId="16" fillId="0" borderId="3" xfId="13" applyNumberFormat="1" applyFont="1" applyFill="1" applyBorder="1" applyAlignment="1">
      <alignment horizontal="center"/>
    </xf>
    <xf numFmtId="183" fontId="15" fillId="0" borderId="3" xfId="13" applyNumberFormat="1" applyFont="1" applyFill="1" applyBorder="1" applyAlignment="1"/>
    <xf numFmtId="179" fontId="0" fillId="0" borderId="0" xfId="0" applyNumberFormat="1" applyFill="1" applyAlignment="1"/>
    <xf numFmtId="185" fontId="16" fillId="0" borderId="4" xfId="14" applyNumberFormat="1" applyFont="1" applyFill="1" applyBorder="1" applyAlignment="1">
      <alignment horizontal="center"/>
    </xf>
    <xf numFmtId="10" fontId="7" fillId="0" borderId="2" xfId="15" applyNumberFormat="1" applyFont="1" applyFill="1" applyBorder="1" applyAlignment="1">
      <alignment horizontal="center"/>
    </xf>
    <xf numFmtId="177" fontId="18" fillId="0" borderId="2" xfId="16" applyNumberFormat="1" applyFont="1" applyFill="1" applyBorder="1" applyAlignment="1">
      <alignment vertical="center"/>
    </xf>
    <xf numFmtId="177" fontId="18" fillId="0" borderId="5" xfId="16" applyNumberFormat="1" applyFont="1" applyFill="1" applyBorder="1" applyAlignment="1">
      <alignment vertical="center"/>
    </xf>
    <xf numFmtId="185" fontId="18" fillId="0" borderId="2" xfId="16" applyNumberFormat="1" applyFont="1" applyFill="1" applyBorder="1" applyAlignment="1">
      <alignment vertical="center"/>
    </xf>
    <xf numFmtId="185" fontId="18" fillId="0" borderId="5" xfId="16" applyNumberFormat="1" applyFont="1" applyFill="1" applyBorder="1" applyAlignment="1">
      <alignment vertical="center"/>
    </xf>
    <xf numFmtId="180" fontId="18" fillId="0" borderId="2" xfId="1" applyNumberFormat="1" applyFont="1" applyFill="1" applyBorder="1" applyAlignment="1">
      <alignment vertical="center"/>
    </xf>
    <xf numFmtId="186" fontId="18" fillId="0" borderId="2" xfId="7" applyNumberFormat="1" applyFont="1" applyFill="1" applyBorder="1" applyAlignment="1">
      <alignment vertical="center"/>
    </xf>
    <xf numFmtId="186" fontId="18" fillId="0" borderId="5" xfId="7" applyNumberFormat="1" applyFont="1" applyFill="1" applyBorder="1" applyAlignment="1">
      <alignment vertical="center"/>
    </xf>
    <xf numFmtId="0" fontId="6" fillId="0" borderId="0" xfId="5" applyFont="1" applyFill="1"/>
    <xf numFmtId="189" fontId="4" fillId="0" borderId="0" xfId="5" applyNumberFormat="1" applyFont="1" applyFill="1"/>
    <xf numFmtId="178" fontId="4" fillId="0" borderId="0" xfId="7" applyFont="1" applyFill="1" applyAlignment="1"/>
    <xf numFmtId="0" fontId="24" fillId="0" borderId="0" xfId="5" applyFont="1" applyFill="1"/>
    <xf numFmtId="0" fontId="8" fillId="0" borderId="0" xfId="5" applyFont="1" applyFill="1"/>
    <xf numFmtId="0" fontId="11" fillId="0" borderId="1" xfId="8" applyFont="1" applyFill="1" applyBorder="1" applyAlignment="1">
      <alignment horizontal="left"/>
    </xf>
    <xf numFmtId="0" fontId="4" fillId="0" borderId="0" xfId="6" applyFill="1"/>
    <xf numFmtId="0" fontId="11" fillId="0" borderId="1" xfId="8" applyFont="1" applyFill="1" applyBorder="1" applyAlignment="1">
      <alignment horizontal="centerContinuous"/>
    </xf>
    <xf numFmtId="181" fontId="12" fillId="0" borderId="0" xfId="18" applyNumberFormat="1" applyFont="1" applyFill="1" applyAlignment="1">
      <alignment horizontal="center"/>
    </xf>
    <xf numFmtId="9" fontId="12" fillId="0" borderId="0" xfId="18" applyFont="1" applyFill="1" applyAlignment="1">
      <alignment horizontal="center"/>
    </xf>
    <xf numFmtId="177" fontId="12" fillId="0" borderId="0" xfId="19" applyNumberFormat="1" applyFont="1" applyFill="1" applyAlignment="1">
      <alignment horizontal="center"/>
    </xf>
    <xf numFmtId="9" fontId="12" fillId="0" borderId="0" xfId="18" applyFont="1" applyFill="1" applyBorder="1"/>
    <xf numFmtId="187" fontId="12" fillId="0" borderId="0" xfId="20" applyNumberFormat="1" applyFont="1" applyFill="1" applyAlignment="1">
      <alignment horizontal="center"/>
    </xf>
    <xf numFmtId="187" fontId="8" fillId="0" borderId="0" xfId="17" applyNumberFormat="1" applyFont="1" applyFill="1" applyAlignment="1">
      <alignment horizontal="center"/>
    </xf>
    <xf numFmtId="177" fontId="23" fillId="0" borderId="0" xfId="17" applyNumberFormat="1" applyFont="1" applyFill="1" applyAlignment="1">
      <alignment horizontal="center"/>
    </xf>
    <xf numFmtId="180" fontId="12" fillId="0" borderId="0" xfId="20" applyNumberFormat="1" applyFont="1" applyFill="1" applyAlignment="1">
      <alignment horizontal="center"/>
    </xf>
    <xf numFmtId="187" fontId="12" fillId="0" borderId="0" xfId="20" applyNumberFormat="1" applyFont="1" applyFill="1" applyBorder="1"/>
    <xf numFmtId="0" fontId="11" fillId="0" borderId="0" xfId="17" applyFont="1" applyFill="1" applyBorder="1" applyAlignment="1">
      <alignment horizontal="center"/>
    </xf>
    <xf numFmtId="188" fontId="11" fillId="0" borderId="0" xfId="17" applyNumberFormat="1" applyFont="1" applyFill="1" applyBorder="1"/>
    <xf numFmtId="0" fontId="8" fillId="0" borderId="0" xfId="17" applyFont="1" applyFill="1" applyBorder="1" applyAlignment="1">
      <alignment horizontal="center"/>
    </xf>
    <xf numFmtId="180" fontId="8" fillId="0" borderId="0" xfId="17" applyNumberFormat="1" applyFont="1" applyFill="1" applyBorder="1"/>
    <xf numFmtId="180" fontId="12" fillId="0" borderId="0" xfId="20" applyNumberFormat="1" applyFont="1" applyFill="1" applyBorder="1" applyAlignment="1">
      <alignment horizontal="center"/>
    </xf>
    <xf numFmtId="180" fontId="13" fillId="0" borderId="0" xfId="20" applyNumberFormat="1" applyFont="1" applyFill="1" applyBorder="1" applyAlignment="1">
      <alignment horizontal="center"/>
    </xf>
    <xf numFmtId="0" fontId="8" fillId="0" borderId="0" xfId="17" applyFont="1" applyFill="1" applyBorder="1"/>
    <xf numFmtId="187" fontId="8" fillId="0" borderId="0" xfId="17" applyNumberFormat="1" applyFont="1" applyFill="1" applyBorder="1"/>
    <xf numFmtId="177" fontId="23" fillId="0" borderId="0" xfId="19" applyNumberFormat="1" applyFont="1" applyFill="1" applyBorder="1" applyAlignment="1">
      <alignment horizontal="center"/>
    </xf>
    <xf numFmtId="189" fontId="4" fillId="0" borderId="8" xfId="5" applyNumberFormat="1" applyFont="1" applyFill="1" applyBorder="1"/>
    <xf numFmtId="189" fontId="4" fillId="0" borderId="9" xfId="5" applyNumberFormat="1" applyFont="1" applyFill="1" applyBorder="1"/>
    <xf numFmtId="189" fontId="4" fillId="0" borderId="10" xfId="5" applyNumberFormat="1" applyFont="1" applyFill="1" applyBorder="1"/>
    <xf numFmtId="189" fontId="4" fillId="0" borderId="11" xfId="5" applyNumberFormat="1" applyFont="1" applyFill="1" applyBorder="1"/>
    <xf numFmtId="9" fontId="12" fillId="0" borderId="8" xfId="18" applyFont="1" applyFill="1" applyBorder="1"/>
    <xf numFmtId="9" fontId="12" fillId="0" borderId="9" xfId="18" applyFont="1" applyFill="1" applyBorder="1"/>
    <xf numFmtId="177" fontId="12" fillId="0" borderId="0" xfId="19" applyNumberFormat="1" applyFont="1" applyFill="1" applyBorder="1"/>
    <xf numFmtId="177" fontId="12" fillId="0" borderId="9" xfId="19" applyNumberFormat="1" applyFont="1" applyFill="1" applyBorder="1"/>
    <xf numFmtId="181" fontId="12" fillId="0" borderId="8" xfId="18" applyNumberFormat="1" applyFont="1" applyFill="1" applyBorder="1"/>
    <xf numFmtId="181" fontId="12" fillId="0" borderId="0" xfId="18" applyNumberFormat="1" applyFont="1" applyFill="1" applyBorder="1"/>
    <xf numFmtId="181" fontId="12" fillId="0" borderId="9" xfId="18" applyNumberFormat="1" applyFont="1" applyFill="1" applyBorder="1"/>
    <xf numFmtId="187" fontId="8" fillId="0" borderId="8" xfId="17" applyNumberFormat="1" applyFont="1" applyFill="1" applyBorder="1"/>
    <xf numFmtId="187" fontId="8" fillId="0" borderId="9" xfId="17" applyNumberFormat="1" applyFont="1" applyFill="1" applyBorder="1"/>
    <xf numFmtId="180" fontId="8" fillId="0" borderId="8" xfId="17" applyNumberFormat="1" applyFont="1" applyFill="1" applyBorder="1"/>
    <xf numFmtId="180" fontId="8" fillId="0" borderId="9" xfId="17" applyNumberFormat="1" applyFont="1" applyFill="1" applyBorder="1"/>
    <xf numFmtId="187" fontId="12" fillId="0" borderId="8" xfId="20" applyNumberFormat="1" applyFont="1" applyFill="1" applyBorder="1"/>
    <xf numFmtId="187" fontId="12" fillId="0" borderId="9" xfId="20" applyNumberFormat="1" applyFont="1" applyFill="1" applyBorder="1"/>
    <xf numFmtId="188" fontId="11" fillId="0" borderId="8" xfId="17" applyNumberFormat="1" applyFont="1" applyFill="1" applyBorder="1"/>
    <xf numFmtId="188" fontId="11" fillId="0" borderId="9" xfId="17" applyNumberFormat="1" applyFont="1" applyFill="1" applyBorder="1"/>
    <xf numFmtId="0" fontId="8" fillId="0" borderId="8" xfId="17" applyFont="1" applyFill="1" applyBorder="1"/>
    <xf numFmtId="0" fontId="8" fillId="0" borderId="9" xfId="17" applyFont="1" applyFill="1" applyBorder="1"/>
    <xf numFmtId="0" fontId="26" fillId="0" borderId="0" xfId="0" applyFont="1" applyFill="1" applyAlignment="1">
      <alignment horizontal="left" vertical="center"/>
    </xf>
    <xf numFmtId="0" fontId="26" fillId="0" borderId="0" xfId="0" applyFont="1" applyFill="1">
      <alignment vertical="center"/>
    </xf>
    <xf numFmtId="0" fontId="16" fillId="0" borderId="0" xfId="6" applyFont="1" applyFill="1" applyAlignment="1">
      <alignment horizontal="center"/>
    </xf>
    <xf numFmtId="177" fontId="6" fillId="0" borderId="0" xfId="16" applyNumberFormat="1" applyFont="1" applyFill="1" applyBorder="1" applyAlignment="1">
      <alignment vertical="center"/>
    </xf>
    <xf numFmtId="189" fontId="4" fillId="0" borderId="6" xfId="5" applyNumberFormat="1" applyFont="1" applyFill="1" applyBorder="1"/>
    <xf numFmtId="189" fontId="4" fillId="0" borderId="7" xfId="5" applyNumberFormat="1" applyFont="1" applyFill="1" applyBorder="1"/>
    <xf numFmtId="0" fontId="27" fillId="0" borderId="0" xfId="0" applyFont="1" applyAlignment="1">
      <alignment horizontal="left" vertical="center"/>
    </xf>
    <xf numFmtId="189" fontId="4" fillId="0" borderId="12" xfId="5" applyNumberFormat="1" applyFont="1" applyFill="1" applyBorder="1"/>
    <xf numFmtId="9" fontId="4" fillId="0" borderId="0" xfId="2" applyFont="1" applyFill="1" applyBorder="1" applyAlignment="1">
      <alignment horizontal="center"/>
    </xf>
    <xf numFmtId="189" fontId="4" fillId="0" borderId="0" xfId="5" applyNumberFormat="1" applyFont="1" applyFill="1" applyAlignment="1">
      <alignment horizontal="center"/>
    </xf>
    <xf numFmtId="190" fontId="4" fillId="0" borderId="0" xfId="5" applyNumberFormat="1" applyFont="1" applyFill="1"/>
    <xf numFmtId="182" fontId="4" fillId="0" borderId="0" xfId="13" applyNumberFormat="1" applyFont="1" applyFill="1" applyAlignment="1">
      <alignment horizontal="center" vertical="center"/>
    </xf>
    <xf numFmtId="177" fontId="8" fillId="0" borderId="0" xfId="17" applyNumberFormat="1" applyFont="1" applyFill="1" applyBorder="1"/>
    <xf numFmtId="184" fontId="0" fillId="0" borderId="0" xfId="0" applyNumberFormat="1" applyFill="1" applyAlignment="1"/>
    <xf numFmtId="189" fontId="6" fillId="0" borderId="0" xfId="5" applyNumberFormat="1" applyFont="1" applyFill="1"/>
    <xf numFmtId="189" fontId="4" fillId="0" borderId="0" xfId="5" applyNumberFormat="1" applyFont="1" applyFill="1" applyAlignment="1">
      <alignment horizontal="right"/>
    </xf>
    <xf numFmtId="177" fontId="6" fillId="0" borderId="0" xfId="16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57" fontId="33" fillId="0" borderId="0" xfId="0" applyNumberFormat="1" applyFont="1">
      <alignment vertical="center"/>
    </xf>
    <xf numFmtId="0" fontId="33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181" fontId="12" fillId="0" borderId="0" xfId="4" applyNumberFormat="1" applyFont="1" applyFill="1" applyBorder="1"/>
    <xf numFmtId="181" fontId="29" fillId="0" borderId="0" xfId="4" applyNumberFormat="1" applyFont="1" applyFill="1" applyBorder="1"/>
    <xf numFmtId="181" fontId="29" fillId="2" borderId="0" xfId="21" applyNumberFormat="1" applyFont="1" applyFill="1" applyBorder="1"/>
    <xf numFmtId="181" fontId="12" fillId="2" borderId="0" xfId="4" applyNumberFormat="1" applyFont="1" applyFill="1" applyBorder="1"/>
    <xf numFmtId="181" fontId="29" fillId="2" borderId="0" xfId="4" applyNumberFormat="1" applyFont="1" applyFill="1" applyBorder="1"/>
    <xf numFmtId="9" fontId="12" fillId="4" borderId="0" xfId="4" applyFont="1" applyFill="1" applyBorder="1"/>
    <xf numFmtId="9" fontId="12" fillId="4" borderId="0" xfId="4" applyNumberFormat="1" applyFont="1" applyFill="1" applyBorder="1"/>
    <xf numFmtId="181" fontId="29" fillId="4" borderId="0" xfId="21" applyNumberFormat="1" applyFont="1" applyFill="1" applyBorder="1"/>
    <xf numFmtId="181" fontId="12" fillId="4" borderId="0" xfId="4" applyNumberFormat="1" applyFont="1" applyFill="1" applyBorder="1"/>
    <xf numFmtId="181" fontId="29" fillId="4" borderId="0" xfId="4" applyNumberFormat="1" applyFont="1" applyFill="1" applyBorder="1"/>
    <xf numFmtId="9" fontId="12" fillId="2" borderId="0" xfId="4" applyFont="1" applyFill="1" applyBorder="1"/>
    <xf numFmtId="9" fontId="29" fillId="2" borderId="0" xfId="4" applyFont="1" applyFill="1" applyBorder="1"/>
    <xf numFmtId="9" fontId="29" fillId="2" borderId="0" xfId="4" applyNumberFormat="1" applyFont="1" applyFill="1" applyBorder="1"/>
    <xf numFmtId="187" fontId="12" fillId="2" borderId="0" xfId="22" applyNumberFormat="1" applyFont="1" applyFill="1" applyBorder="1"/>
    <xf numFmtId="177" fontId="12" fillId="0" borderId="0" xfId="20" applyNumberFormat="1" applyFont="1" applyFill="1" applyBorder="1"/>
    <xf numFmtId="181" fontId="12" fillId="0" borderId="6" xfId="18" applyNumberFormat="1" applyFont="1" applyFill="1" applyBorder="1"/>
    <xf numFmtId="181" fontId="12" fillId="0" borderId="13" xfId="18" applyNumberFormat="1" applyFont="1" applyFill="1" applyBorder="1"/>
    <xf numFmtId="178" fontId="8" fillId="0" borderId="7" xfId="7" applyFont="1" applyFill="1" applyBorder="1" applyAlignment="1"/>
    <xf numFmtId="178" fontId="8" fillId="0" borderId="9" xfId="7" applyFont="1" applyFill="1" applyBorder="1" applyAlignment="1"/>
    <xf numFmtId="181" fontId="12" fillId="0" borderId="8" xfId="4" applyNumberFormat="1" applyFont="1" applyFill="1" applyBorder="1"/>
    <xf numFmtId="181" fontId="29" fillId="0" borderId="9" xfId="4" applyNumberFormat="1" applyFont="1" applyFill="1" applyBorder="1"/>
    <xf numFmtId="181" fontId="29" fillId="2" borderId="8" xfId="21" applyNumberFormat="1" applyFont="1" applyFill="1" applyBorder="1"/>
    <xf numFmtId="181" fontId="29" fillId="2" borderId="9" xfId="21" applyNumberFormat="1" applyFont="1" applyFill="1" applyBorder="1"/>
    <xf numFmtId="181" fontId="12" fillId="2" borderId="8" xfId="4" applyNumberFormat="1" applyFont="1" applyFill="1" applyBorder="1"/>
    <xf numFmtId="181" fontId="29" fillId="2" borderId="9" xfId="4" applyNumberFormat="1" applyFont="1" applyFill="1" applyBorder="1"/>
    <xf numFmtId="9" fontId="12" fillId="4" borderId="8" xfId="4" applyFont="1" applyFill="1" applyBorder="1"/>
    <xf numFmtId="9" fontId="12" fillId="4" borderId="9" xfId="4" applyNumberFormat="1" applyFont="1" applyFill="1" applyBorder="1"/>
    <xf numFmtId="181" fontId="29" fillId="4" borderId="8" xfId="21" applyNumberFormat="1" applyFont="1" applyFill="1" applyBorder="1"/>
    <xf numFmtId="181" fontId="29" fillId="4" borderId="9" xfId="21" applyNumberFormat="1" applyFont="1" applyFill="1" applyBorder="1"/>
    <xf numFmtId="181" fontId="12" fillId="4" borderId="8" xfId="4" applyNumberFormat="1" applyFont="1" applyFill="1" applyBorder="1"/>
    <xf numFmtId="181" fontId="29" fillId="4" borderId="9" xfId="4" applyNumberFormat="1" applyFont="1" applyFill="1" applyBorder="1"/>
    <xf numFmtId="9" fontId="12" fillId="2" borderId="8" xfId="4" applyFont="1" applyFill="1" applyBorder="1"/>
    <xf numFmtId="9" fontId="29" fillId="2" borderId="9" xfId="4" applyFont="1" applyFill="1" applyBorder="1"/>
    <xf numFmtId="9" fontId="29" fillId="2" borderId="9" xfId="4" applyNumberFormat="1" applyFont="1" applyFill="1" applyBorder="1"/>
    <xf numFmtId="187" fontId="12" fillId="2" borderId="9" xfId="22" applyNumberFormat="1" applyFont="1" applyFill="1" applyBorder="1"/>
    <xf numFmtId="177" fontId="8" fillId="0" borderId="9" xfId="17" applyNumberFormat="1" applyFont="1" applyFill="1" applyBorder="1"/>
    <xf numFmtId="177" fontId="12" fillId="0" borderId="8" xfId="20" applyNumberFormat="1" applyFont="1" applyFill="1" applyBorder="1"/>
    <xf numFmtId="177" fontId="12" fillId="0" borderId="9" xfId="20" applyNumberFormat="1" applyFont="1" applyFill="1" applyBorder="1"/>
    <xf numFmtId="187" fontId="12" fillId="0" borderId="10" xfId="20" applyNumberFormat="1" applyFont="1" applyFill="1" applyBorder="1"/>
    <xf numFmtId="187" fontId="12" fillId="0" borderId="14" xfId="20" applyNumberFormat="1" applyFont="1" applyFill="1" applyBorder="1"/>
    <xf numFmtId="187" fontId="12" fillId="0" borderId="11" xfId="20" applyNumberFormat="1" applyFont="1" applyFill="1" applyBorder="1"/>
    <xf numFmtId="177" fontId="7" fillId="0" borderId="2" xfId="16" applyNumberFormat="1" applyFont="1" applyFill="1" applyBorder="1" applyAlignment="1">
      <alignment vertical="center"/>
    </xf>
    <xf numFmtId="177" fontId="7" fillId="0" borderId="5" xfId="16" applyNumberFormat="1" applyFont="1" applyFill="1" applyBorder="1" applyAlignment="1">
      <alignment vertical="center"/>
    </xf>
    <xf numFmtId="189" fontId="16" fillId="0" borderId="0" xfId="5" applyNumberFormat="1" applyFont="1" applyFill="1"/>
    <xf numFmtId="179" fontId="35" fillId="0" borderId="0" xfId="0" applyNumberFormat="1" applyFont="1" applyFill="1" applyAlignment="1"/>
    <xf numFmtId="0" fontId="0" fillId="0" borderId="0" xfId="0" applyNumberFormat="1" applyFill="1" applyAlignment="1"/>
    <xf numFmtId="185" fontId="4" fillId="0" borderId="0" xfId="14" applyNumberFormat="1" applyFont="1" applyFill="1" applyBorder="1" applyAlignment="1">
      <alignment horizontal="left"/>
    </xf>
    <xf numFmtId="182" fontId="16" fillId="0" borderId="12" xfId="13" applyNumberFormat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182" fontId="6" fillId="6" borderId="0" xfId="13" applyNumberFormat="1" applyFont="1" applyFill="1" applyAlignment="1">
      <alignment horizontal="center" vertical="center" wrapText="1"/>
    </xf>
    <xf numFmtId="182" fontId="30" fillId="6" borderId="0" xfId="13" applyNumberFormat="1" applyFont="1" applyFill="1" applyAlignment="1">
      <alignment horizontal="center"/>
    </xf>
    <xf numFmtId="182" fontId="30" fillId="6" borderId="0" xfId="13" applyNumberFormat="1" applyFont="1" applyFill="1" applyAlignment="1">
      <alignment horizontal="center" vertical="center" wrapText="1"/>
    </xf>
    <xf numFmtId="182" fontId="30" fillId="6" borderId="0" xfId="13" applyNumberFormat="1" applyFont="1" applyFill="1" applyAlignment="1">
      <alignment horizontal="center" vertical="center"/>
    </xf>
    <xf numFmtId="182" fontId="0" fillId="6" borderId="0" xfId="13" applyNumberFormat="1" applyFont="1" applyFill="1" applyAlignment="1">
      <alignment horizontal="center" vertical="center"/>
    </xf>
    <xf numFmtId="182" fontId="31" fillId="6" borderId="0" xfId="13" applyNumberFormat="1" applyFont="1" applyFill="1" applyAlignment="1">
      <alignment horizontal="center" vertical="center"/>
    </xf>
    <xf numFmtId="182" fontId="32" fillId="6" borderId="0" xfId="13" applyNumberFormat="1" applyFont="1" applyFill="1" applyAlignment="1">
      <alignment horizontal="center" vertical="center"/>
    </xf>
    <xf numFmtId="182" fontId="4" fillId="6" borderId="0" xfId="13" applyNumberFormat="1" applyFont="1" applyFill="1" applyAlignment="1">
      <alignment horizontal="center" vertical="center"/>
    </xf>
    <xf numFmtId="182" fontId="31" fillId="6" borderId="0" xfId="13" applyNumberFormat="1" applyFont="1" applyFill="1" applyAlignment="1">
      <alignment horizontal="center"/>
    </xf>
    <xf numFmtId="0" fontId="10" fillId="6" borderId="0" xfId="0" applyFont="1" applyFill="1" applyAlignment="1">
      <alignment horizontal="left" vertical="center"/>
    </xf>
    <xf numFmtId="0" fontId="1" fillId="6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182" fontId="4" fillId="5" borderId="15" xfId="13" applyNumberFormat="1" applyFont="1" applyFill="1" applyBorder="1" applyAlignment="1">
      <alignment horizontal="center" vertical="center"/>
    </xf>
    <xf numFmtId="182" fontId="4" fillId="5" borderId="16" xfId="13" applyNumberFormat="1" applyFont="1" applyFill="1" applyBorder="1" applyAlignment="1">
      <alignment horizontal="center" vertical="center"/>
    </xf>
    <xf numFmtId="182" fontId="4" fillId="5" borderId="17" xfId="13" applyNumberFormat="1" applyFont="1" applyFill="1" applyBorder="1" applyAlignment="1">
      <alignment horizontal="center" vertical="center"/>
    </xf>
    <xf numFmtId="182" fontId="6" fillId="0" borderId="0" xfId="13" applyNumberFormat="1" applyFont="1" applyFill="1" applyAlignment="1">
      <alignment horizontal="center" vertical="center" wrapText="1"/>
    </xf>
    <xf numFmtId="182" fontId="4" fillId="0" borderId="0" xfId="13" applyNumberFormat="1" applyFont="1" applyFill="1" applyAlignment="1">
      <alignment horizontal="center" vertical="center" wrapText="1"/>
    </xf>
    <xf numFmtId="181" fontId="12" fillId="0" borderId="0" xfId="18" applyNumberFormat="1" applyFont="1" applyFill="1" applyAlignment="1">
      <alignment horizontal="center" vertical="center"/>
    </xf>
    <xf numFmtId="182" fontId="4" fillId="0" borderId="0" xfId="13" applyNumberFormat="1" applyFont="1" applyFill="1" applyAlignment="1">
      <alignment horizontal="center" vertical="center"/>
    </xf>
  </cellXfs>
  <cellStyles count="24">
    <cellStyle name="3232" xfId="3"/>
    <cellStyle name="3232 2" xfId="11"/>
    <cellStyle name="3232_Ma'An Shan Herd Form_v2" xfId="13"/>
    <cellStyle name="Comma_Dairy Cow Analysis v20_塞北一期2010年预算7-23" xfId="9"/>
    <cellStyle name="Comma_Ma'An Shan Herd Form_v5" xfId="14"/>
    <cellStyle name="Normal_113 Cowboy Model_Base Case" xfId="5"/>
    <cellStyle name="Normal_Assumptions" xfId="8"/>
    <cellStyle name="Normal_Assumptions_塞北一期2010年预算7-23" xfId="17"/>
    <cellStyle name="百分比" xfId="2" builtinId="5"/>
    <cellStyle name="百分比 2" xfId="4"/>
    <cellStyle name="百分比 2 10 2" xfId="21"/>
    <cellStyle name="百分比 2 2" xfId="18"/>
    <cellStyle name="百分比 2 4" xfId="23"/>
    <cellStyle name="百分比 3" xfId="15"/>
    <cellStyle name="常规" xfId="0" builtinId="0"/>
    <cellStyle name="常规 2" xfId="6"/>
    <cellStyle name="千位分隔" xfId="1" builtinId="3"/>
    <cellStyle name="千位分隔 2" xfId="19"/>
    <cellStyle name="千位分隔 3" xfId="10"/>
    <cellStyle name="千位分隔 5" xfId="16"/>
    <cellStyle name="千位分隔 6" xfId="20"/>
    <cellStyle name="千位分隔 6 3" xfId="22"/>
    <cellStyle name="千位分隔[0] 2" xfId="12"/>
    <cellStyle name="千位分隔_塞北一期2010年预算7-2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5"/>
  <sheetViews>
    <sheetView tabSelected="1" workbookViewId="0">
      <pane xSplit="2" ySplit="7" topLeftCell="C8" activePane="bottomRight" state="frozen"/>
      <selection pane="topRight" activeCell="AY1" sqref="AY1"/>
      <selection pane="bottomLeft" activeCell="A4" sqref="A4"/>
      <selection pane="bottomRight" activeCell="A5" sqref="A5"/>
    </sheetView>
  </sheetViews>
  <sheetFormatPr defaultColWidth="8" defaultRowHeight="13.5"/>
  <cols>
    <col min="1" max="1" width="18.375" style="22" customWidth="1"/>
    <col min="2" max="2" width="21.5" style="22" bestFit="1" customWidth="1"/>
    <col min="3" max="3" width="8.25" style="22" bestFit="1" customWidth="1"/>
    <col min="4" max="4" width="10" style="22" bestFit="1" customWidth="1"/>
    <col min="5" max="5" width="10.25" style="22" bestFit="1" customWidth="1"/>
    <col min="6" max="6" width="14.125" style="22" bestFit="1" customWidth="1"/>
    <col min="7" max="7" width="9.5" style="22" bestFit="1" customWidth="1"/>
    <col min="8" max="8" width="9.375" style="22" bestFit="1" customWidth="1"/>
    <col min="9" max="9" width="12.75" style="22" bestFit="1" customWidth="1"/>
    <col min="10" max="14" width="9.375" style="22" bestFit="1" customWidth="1"/>
    <col min="15" max="17" width="10.25" style="22" bestFit="1" customWidth="1"/>
    <col min="18" max="19" width="10.25" style="22" customWidth="1"/>
    <col min="20" max="20" width="10.25" style="22" bestFit="1" customWidth="1"/>
    <col min="21" max="21" width="8" style="22"/>
    <col min="22" max="24" width="10.5" style="22" customWidth="1"/>
    <col min="25" max="27" width="10.75" style="22" customWidth="1"/>
    <col min="28" max="28" width="8" style="22" customWidth="1"/>
    <col min="29" max="29" width="1.375" style="22" customWidth="1"/>
    <col min="30" max="30" width="8" style="22" customWidth="1"/>
    <col min="31" max="34" width="10.375" style="22" customWidth="1"/>
    <col min="35" max="35" width="0.75" style="22" customWidth="1"/>
    <col min="36" max="36" width="8" style="22" customWidth="1"/>
    <col min="37" max="37" width="0.875" style="22" customWidth="1"/>
    <col min="38" max="38" width="8" style="22" customWidth="1"/>
    <col min="39" max="39" width="0.875" style="22" customWidth="1"/>
    <col min="40" max="43" width="10.5" style="22" customWidth="1"/>
    <col min="44" max="44" width="8.5" style="22" customWidth="1"/>
    <col min="45" max="45" width="1.25" style="22" customWidth="1"/>
    <col min="46" max="46" width="8" style="22" customWidth="1"/>
    <col min="47" max="50" width="10.25" style="22" customWidth="1"/>
    <col min="51" max="51" width="1.125" style="22" customWidth="1"/>
    <col min="52" max="52" width="8" style="22" customWidth="1"/>
    <col min="53" max="53" width="1.125" style="22" customWidth="1"/>
    <col min="54" max="54" width="8" style="22" customWidth="1"/>
    <col min="55" max="55" width="1" style="22" customWidth="1"/>
    <col min="56" max="59" width="10.5" style="22" customWidth="1"/>
    <col min="60" max="60" width="8" style="22" customWidth="1"/>
    <col min="61" max="61" width="1" style="22" customWidth="1"/>
    <col min="62" max="62" width="8" style="22" customWidth="1"/>
    <col min="63" max="66" width="10.625" style="22" customWidth="1"/>
    <col min="67" max="67" width="1" style="22" customWidth="1"/>
    <col min="68" max="68" width="8" style="22" customWidth="1"/>
    <col min="69" max="69" width="1.125" style="22" customWidth="1"/>
    <col min="70" max="70" width="8" style="22" customWidth="1"/>
    <col min="71" max="71" width="1.125" style="22" customWidth="1"/>
    <col min="72" max="75" width="10.375" style="22" customWidth="1"/>
    <col min="76" max="76" width="8" style="22" customWidth="1"/>
    <col min="77" max="77" width="0.75" style="22" customWidth="1"/>
    <col min="78" max="78" width="8" style="22" customWidth="1"/>
    <col min="79" max="82" width="10.25" style="22" customWidth="1"/>
    <col min="83" max="83" width="0.75" style="22" customWidth="1"/>
    <col min="84" max="84" width="8" style="22" customWidth="1"/>
    <col min="85" max="85" width="1" style="22" customWidth="1"/>
    <col min="86" max="86" width="8" style="22" customWidth="1"/>
    <col min="87" max="87" width="0.875" style="22" customWidth="1"/>
    <col min="88" max="91" width="10.25" style="22" customWidth="1"/>
    <col min="92" max="92" width="8" style="22" customWidth="1"/>
    <col min="93" max="93" width="0.875" style="22" customWidth="1"/>
    <col min="94" max="94" width="8" style="22" customWidth="1"/>
    <col min="95" max="98" width="10.125" style="22" customWidth="1"/>
    <col min="99" max="99" width="1.125" style="22" customWidth="1"/>
    <col min="100" max="100" width="8" style="22" customWidth="1"/>
    <col min="101" max="101" width="1.125" style="22" customWidth="1"/>
    <col min="102" max="102" width="8" style="22" customWidth="1"/>
    <col min="103" max="103" width="1" style="22" customWidth="1"/>
    <col min="104" max="107" width="10.125" style="22" customWidth="1"/>
    <col min="108" max="108" width="8" style="22" customWidth="1"/>
    <col min="109" max="109" width="1.5" style="22" customWidth="1"/>
    <col min="110" max="110" width="8" style="22"/>
    <col min="111" max="114" width="10.375" style="22" customWidth="1"/>
    <col min="115" max="115" width="1.25" style="22" customWidth="1"/>
    <col min="116" max="116" width="8" style="22"/>
    <col min="117" max="117" width="0.875" style="22" customWidth="1"/>
    <col min="118" max="118" width="8" style="22"/>
    <col min="119" max="119" width="1" style="22" customWidth="1"/>
    <col min="120" max="123" width="10.5" style="22" customWidth="1"/>
    <col min="124" max="124" width="8" style="22"/>
    <col min="125" max="125" width="1" style="22" customWidth="1"/>
    <col min="126" max="126" width="8" style="22"/>
    <col min="127" max="130" width="10.5" style="22" customWidth="1"/>
    <col min="131" max="131" width="0.875" style="22" customWidth="1"/>
    <col min="132" max="132" width="8" style="22"/>
    <col min="133" max="133" width="1" style="22" customWidth="1"/>
    <col min="134" max="134" width="8" style="22"/>
    <col min="135" max="135" width="0.875" style="22" customWidth="1"/>
    <col min="136" max="139" width="10.375" style="22" customWidth="1"/>
    <col min="140" max="140" width="8" style="22"/>
    <col min="141" max="141" width="0.875" style="22" customWidth="1"/>
    <col min="142" max="142" width="8" style="22"/>
    <col min="143" max="146" width="10.625" style="22" customWidth="1"/>
    <col min="147" max="147" width="1.125" style="22" customWidth="1"/>
    <col min="148" max="148" width="8" style="22"/>
    <col min="149" max="149" width="0.875" style="22" customWidth="1"/>
    <col min="150" max="150" width="8" style="22"/>
    <col min="151" max="151" width="1" style="22" customWidth="1"/>
    <col min="152" max="155" width="10.5" style="22" customWidth="1"/>
    <col min="156" max="156" width="8" style="22"/>
    <col min="157" max="157" width="0.875" style="22" customWidth="1"/>
    <col min="158" max="158" width="8" style="22"/>
    <col min="159" max="162" width="10.625" style="22" customWidth="1"/>
    <col min="163" max="163" width="0.75" style="22" customWidth="1"/>
    <col min="164" max="164" width="8" style="22"/>
    <col min="165" max="165" width="0.875" style="22" customWidth="1"/>
    <col min="166" max="166" width="8" style="22"/>
    <col min="167" max="167" width="0.75" style="22" customWidth="1"/>
    <col min="168" max="171" width="10.75" style="22" customWidth="1"/>
    <col min="172" max="172" width="8" style="22" customWidth="1"/>
    <col min="173" max="173" width="0.875" style="22" customWidth="1"/>
    <col min="174" max="174" width="8" style="22"/>
    <col min="175" max="178" width="11.125" style="22" customWidth="1"/>
    <col min="179" max="179" width="0.875" style="22" customWidth="1"/>
    <col min="180" max="180" width="8" style="22"/>
    <col min="181" max="181" width="0.75" style="22" customWidth="1"/>
    <col min="182" max="182" width="8" style="22"/>
    <col min="183" max="183" width="0.625" style="22" customWidth="1"/>
    <col min="184" max="187" width="10" style="22" customWidth="1"/>
    <col min="188" max="188" width="8" style="22"/>
    <col min="189" max="189" width="0.625" style="22" customWidth="1"/>
    <col min="190" max="190" width="8" style="22"/>
    <col min="191" max="194" width="10.25" style="22" customWidth="1"/>
    <col min="195" max="195" width="1.125" style="22" customWidth="1"/>
    <col min="196" max="196" width="8" style="22"/>
    <col min="197" max="197" width="0.875" style="22" customWidth="1"/>
    <col min="198" max="198" width="8" style="22"/>
    <col min="199" max="199" width="0.625" style="22" customWidth="1"/>
    <col min="200" max="203" width="10.625" style="22" customWidth="1"/>
    <col min="204" max="204" width="8.5" style="22" bestFit="1" customWidth="1"/>
    <col min="205" max="217" width="8" style="22"/>
    <col min="218" max="218" width="15.625" style="22" customWidth="1"/>
    <col min="219" max="219" width="8" style="22"/>
    <col min="220" max="245" width="0" style="22" hidden="1" customWidth="1"/>
    <col min="246" max="246" width="9.625" style="22" customWidth="1"/>
    <col min="247" max="261" width="0" style="22" hidden="1" customWidth="1"/>
    <col min="262" max="262" width="8" style="22" customWidth="1"/>
    <col min="263" max="267" width="0" style="22" hidden="1" customWidth="1"/>
    <col min="268" max="268" width="9" style="22" customWidth="1"/>
    <col min="269" max="269" width="0.625" style="22" customWidth="1"/>
    <col min="270" max="270" width="8" style="22" customWidth="1"/>
    <col min="271" max="274" width="10.5" style="22" customWidth="1"/>
    <col min="275" max="275" width="1" style="22" customWidth="1"/>
    <col min="276" max="276" width="8" style="22" customWidth="1"/>
    <col min="277" max="277" width="1.5" style="22" customWidth="1"/>
    <col min="278" max="278" width="8" style="22" customWidth="1"/>
    <col min="279" max="279" width="0.875" style="22" customWidth="1"/>
    <col min="280" max="283" width="10.75" style="22" customWidth="1"/>
    <col min="284" max="284" width="8" style="22" customWidth="1"/>
    <col min="285" max="285" width="1.375" style="22" customWidth="1"/>
    <col min="286" max="286" width="8" style="22" customWidth="1"/>
    <col min="287" max="290" width="10.375" style="22" customWidth="1"/>
    <col min="291" max="291" width="0.75" style="22" customWidth="1"/>
    <col min="292" max="292" width="8" style="22" customWidth="1"/>
    <col min="293" max="293" width="0.875" style="22" customWidth="1"/>
    <col min="294" max="294" width="8" style="22" customWidth="1"/>
    <col min="295" max="295" width="0.875" style="22" customWidth="1"/>
    <col min="296" max="299" width="10.5" style="22" customWidth="1"/>
    <col min="300" max="300" width="8.5" style="22" customWidth="1"/>
    <col min="301" max="301" width="1.25" style="22" customWidth="1"/>
    <col min="302" max="302" width="8" style="22" customWidth="1"/>
    <col min="303" max="306" width="10.25" style="22" customWidth="1"/>
    <col min="307" max="307" width="1.125" style="22" customWidth="1"/>
    <col min="308" max="308" width="8" style="22" customWidth="1"/>
    <col min="309" max="309" width="1.125" style="22" customWidth="1"/>
    <col min="310" max="310" width="8" style="22" customWidth="1"/>
    <col min="311" max="311" width="1" style="22" customWidth="1"/>
    <col min="312" max="315" width="10.5" style="22" customWidth="1"/>
    <col min="316" max="316" width="8" style="22" customWidth="1"/>
    <col min="317" max="317" width="1" style="22" customWidth="1"/>
    <col min="318" max="318" width="8" style="22" customWidth="1"/>
    <col min="319" max="322" width="10.625" style="22" customWidth="1"/>
    <col min="323" max="323" width="1" style="22" customWidth="1"/>
    <col min="324" max="324" width="8" style="22" customWidth="1"/>
    <col min="325" max="325" width="1.125" style="22" customWidth="1"/>
    <col min="326" max="326" width="8" style="22" customWidth="1"/>
    <col min="327" max="327" width="1.125" style="22" customWidth="1"/>
    <col min="328" max="331" width="10.375" style="22" customWidth="1"/>
    <col min="332" max="332" width="8" style="22" customWidth="1"/>
    <col min="333" max="333" width="0.75" style="22" customWidth="1"/>
    <col min="334" max="334" width="8" style="22" customWidth="1"/>
    <col min="335" max="338" width="10.25" style="22" customWidth="1"/>
    <col min="339" max="339" width="0.75" style="22" customWidth="1"/>
    <col min="340" max="340" width="8" style="22" customWidth="1"/>
    <col min="341" max="341" width="1" style="22" customWidth="1"/>
    <col min="342" max="342" width="8" style="22" customWidth="1"/>
    <col min="343" max="343" width="0.875" style="22" customWidth="1"/>
    <col min="344" max="347" width="10.25" style="22" customWidth="1"/>
    <col min="348" max="348" width="8" style="22" customWidth="1"/>
    <col min="349" max="349" width="0.875" style="22" customWidth="1"/>
    <col min="350" max="350" width="8" style="22" customWidth="1"/>
    <col min="351" max="354" width="10.125" style="22" customWidth="1"/>
    <col min="355" max="355" width="1.125" style="22" customWidth="1"/>
    <col min="356" max="356" width="8" style="22" customWidth="1"/>
    <col min="357" max="357" width="1.125" style="22" customWidth="1"/>
    <col min="358" max="358" width="8" style="22" customWidth="1"/>
    <col min="359" max="359" width="1" style="22" customWidth="1"/>
    <col min="360" max="363" width="10.125" style="22" customWidth="1"/>
    <col min="364" max="364" width="8" style="22" customWidth="1"/>
    <col min="365" max="365" width="1.5" style="22" customWidth="1"/>
    <col min="366" max="366" width="8" style="22"/>
    <col min="367" max="370" width="10.375" style="22" customWidth="1"/>
    <col min="371" max="371" width="1.25" style="22" customWidth="1"/>
    <col min="372" max="372" width="8" style="22"/>
    <col min="373" max="373" width="0.875" style="22" customWidth="1"/>
    <col min="374" max="374" width="8" style="22"/>
    <col min="375" max="375" width="1" style="22" customWidth="1"/>
    <col min="376" max="379" width="10.5" style="22" customWidth="1"/>
    <col min="380" max="380" width="8" style="22"/>
    <col min="381" max="381" width="1" style="22" customWidth="1"/>
    <col min="382" max="382" width="8" style="22"/>
    <col min="383" max="386" width="10.5" style="22" customWidth="1"/>
    <col min="387" max="387" width="0.875" style="22" customWidth="1"/>
    <col min="388" max="388" width="8" style="22"/>
    <col min="389" max="389" width="1" style="22" customWidth="1"/>
    <col min="390" max="390" width="8" style="22"/>
    <col min="391" max="391" width="0.875" style="22" customWidth="1"/>
    <col min="392" max="395" width="10.375" style="22" customWidth="1"/>
    <col min="396" max="396" width="8" style="22"/>
    <col min="397" max="397" width="0.875" style="22" customWidth="1"/>
    <col min="398" max="398" width="8" style="22"/>
    <col min="399" max="402" width="10.625" style="22" customWidth="1"/>
    <col min="403" max="403" width="1.125" style="22" customWidth="1"/>
    <col min="404" max="404" width="8" style="22"/>
    <col min="405" max="405" width="0.875" style="22" customWidth="1"/>
    <col min="406" max="406" width="8" style="22"/>
    <col min="407" max="407" width="1" style="22" customWidth="1"/>
    <col min="408" max="411" width="10.5" style="22" customWidth="1"/>
    <col min="412" max="412" width="8" style="22"/>
    <col min="413" max="413" width="0.875" style="22" customWidth="1"/>
    <col min="414" max="414" width="8" style="22"/>
    <col min="415" max="418" width="10.625" style="22" customWidth="1"/>
    <col min="419" max="419" width="0.75" style="22" customWidth="1"/>
    <col min="420" max="420" width="8" style="22"/>
    <col min="421" max="421" width="0.875" style="22" customWidth="1"/>
    <col min="422" max="422" width="8" style="22"/>
    <col min="423" max="423" width="0.75" style="22" customWidth="1"/>
    <col min="424" max="427" width="10.75" style="22" customWidth="1"/>
    <col min="428" max="428" width="8" style="22" customWidth="1"/>
    <col min="429" max="429" width="0.875" style="22" customWidth="1"/>
    <col min="430" max="430" width="8" style="22"/>
    <col min="431" max="434" width="11.125" style="22" customWidth="1"/>
    <col min="435" max="435" width="0.875" style="22" customWidth="1"/>
    <col min="436" max="436" width="8" style="22"/>
    <col min="437" max="437" width="0.75" style="22" customWidth="1"/>
    <col min="438" max="438" width="8" style="22"/>
    <col min="439" max="439" width="0.625" style="22" customWidth="1"/>
    <col min="440" max="443" width="10" style="22" customWidth="1"/>
    <col min="444" max="444" width="8" style="22"/>
    <col min="445" max="445" width="0.625" style="22" customWidth="1"/>
    <col min="446" max="446" width="8" style="22"/>
    <col min="447" max="450" width="10.25" style="22" customWidth="1"/>
    <col min="451" max="451" width="1.125" style="22" customWidth="1"/>
    <col min="452" max="452" width="8" style="22"/>
    <col min="453" max="453" width="0.875" style="22" customWidth="1"/>
    <col min="454" max="454" width="8" style="22"/>
    <col min="455" max="455" width="0.625" style="22" customWidth="1"/>
    <col min="456" max="459" width="10.625" style="22" customWidth="1"/>
    <col min="460" max="460" width="8.5" style="22" bestFit="1" customWidth="1"/>
    <col min="461" max="473" width="8" style="22"/>
    <col min="474" max="474" width="15.625" style="22" customWidth="1"/>
    <col min="475" max="475" width="8" style="22"/>
    <col min="476" max="501" width="0" style="22" hidden="1" customWidth="1"/>
    <col min="502" max="502" width="9.625" style="22" customWidth="1"/>
    <col min="503" max="517" width="0" style="22" hidden="1" customWidth="1"/>
    <col min="518" max="518" width="8" style="22" customWidth="1"/>
    <col min="519" max="523" width="0" style="22" hidden="1" customWidth="1"/>
    <col min="524" max="524" width="9" style="22" customWidth="1"/>
    <col min="525" max="525" width="0.625" style="22" customWidth="1"/>
    <col min="526" max="526" width="8" style="22" customWidth="1"/>
    <col min="527" max="530" width="10.5" style="22" customWidth="1"/>
    <col min="531" max="531" width="1" style="22" customWidth="1"/>
    <col min="532" max="532" width="8" style="22" customWidth="1"/>
    <col min="533" max="533" width="1.5" style="22" customWidth="1"/>
    <col min="534" max="534" width="8" style="22" customWidth="1"/>
    <col min="535" max="535" width="0.875" style="22" customWidth="1"/>
    <col min="536" max="539" width="10.75" style="22" customWidth="1"/>
    <col min="540" max="540" width="8" style="22" customWidth="1"/>
    <col min="541" max="541" width="1.375" style="22" customWidth="1"/>
    <col min="542" max="542" width="8" style="22" customWidth="1"/>
    <col min="543" max="546" width="10.375" style="22" customWidth="1"/>
    <col min="547" max="547" width="0.75" style="22" customWidth="1"/>
    <col min="548" max="548" width="8" style="22" customWidth="1"/>
    <col min="549" max="549" width="0.875" style="22" customWidth="1"/>
    <col min="550" max="550" width="8" style="22" customWidth="1"/>
    <col min="551" max="551" width="0.875" style="22" customWidth="1"/>
    <col min="552" max="555" width="10.5" style="22" customWidth="1"/>
    <col min="556" max="556" width="8.5" style="22" customWidth="1"/>
    <col min="557" max="557" width="1.25" style="22" customWidth="1"/>
    <col min="558" max="558" width="8" style="22" customWidth="1"/>
    <col min="559" max="562" width="10.25" style="22" customWidth="1"/>
    <col min="563" max="563" width="1.125" style="22" customWidth="1"/>
    <col min="564" max="564" width="8" style="22" customWidth="1"/>
    <col min="565" max="565" width="1.125" style="22" customWidth="1"/>
    <col min="566" max="566" width="8" style="22" customWidth="1"/>
    <col min="567" max="567" width="1" style="22" customWidth="1"/>
    <col min="568" max="571" width="10.5" style="22" customWidth="1"/>
    <col min="572" max="572" width="8" style="22" customWidth="1"/>
    <col min="573" max="573" width="1" style="22" customWidth="1"/>
    <col min="574" max="574" width="8" style="22" customWidth="1"/>
    <col min="575" max="578" width="10.625" style="22" customWidth="1"/>
    <col min="579" max="579" width="1" style="22" customWidth="1"/>
    <col min="580" max="580" width="8" style="22" customWidth="1"/>
    <col min="581" max="581" width="1.125" style="22" customWidth="1"/>
    <col min="582" max="582" width="8" style="22" customWidth="1"/>
    <col min="583" max="583" width="1.125" style="22" customWidth="1"/>
    <col min="584" max="587" width="10.375" style="22" customWidth="1"/>
    <col min="588" max="588" width="8" style="22" customWidth="1"/>
    <col min="589" max="589" width="0.75" style="22" customWidth="1"/>
    <col min="590" max="590" width="8" style="22" customWidth="1"/>
    <col min="591" max="594" width="10.25" style="22" customWidth="1"/>
    <col min="595" max="595" width="0.75" style="22" customWidth="1"/>
    <col min="596" max="596" width="8" style="22" customWidth="1"/>
    <col min="597" max="597" width="1" style="22" customWidth="1"/>
    <col min="598" max="598" width="8" style="22" customWidth="1"/>
    <col min="599" max="599" width="0.875" style="22" customWidth="1"/>
    <col min="600" max="603" width="10.25" style="22" customWidth="1"/>
    <col min="604" max="604" width="8" style="22" customWidth="1"/>
    <col min="605" max="605" width="0.875" style="22" customWidth="1"/>
    <col min="606" max="606" width="8" style="22" customWidth="1"/>
    <col min="607" max="610" width="10.125" style="22" customWidth="1"/>
    <col min="611" max="611" width="1.125" style="22" customWidth="1"/>
    <col min="612" max="612" width="8" style="22" customWidth="1"/>
    <col min="613" max="613" width="1.125" style="22" customWidth="1"/>
    <col min="614" max="614" width="8" style="22" customWidth="1"/>
    <col min="615" max="615" width="1" style="22" customWidth="1"/>
    <col min="616" max="619" width="10.125" style="22" customWidth="1"/>
    <col min="620" max="620" width="8" style="22" customWidth="1"/>
    <col min="621" max="621" width="1.5" style="22" customWidth="1"/>
    <col min="622" max="622" width="8" style="22"/>
    <col min="623" max="626" width="10.375" style="22" customWidth="1"/>
    <col min="627" max="627" width="1.25" style="22" customWidth="1"/>
    <col min="628" max="628" width="8" style="22"/>
    <col min="629" max="629" width="0.875" style="22" customWidth="1"/>
    <col min="630" max="630" width="8" style="22"/>
    <col min="631" max="631" width="1" style="22" customWidth="1"/>
    <col min="632" max="635" width="10.5" style="22" customWidth="1"/>
    <col min="636" max="636" width="8" style="22"/>
    <col min="637" max="637" width="1" style="22" customWidth="1"/>
    <col min="638" max="638" width="8" style="22"/>
    <col min="639" max="642" width="10.5" style="22" customWidth="1"/>
    <col min="643" max="643" width="0.875" style="22" customWidth="1"/>
    <col min="644" max="644" width="8" style="22"/>
    <col min="645" max="645" width="1" style="22" customWidth="1"/>
    <col min="646" max="646" width="8" style="22"/>
    <col min="647" max="647" width="0.875" style="22" customWidth="1"/>
    <col min="648" max="651" width="10.375" style="22" customWidth="1"/>
    <col min="652" max="652" width="8" style="22"/>
    <col min="653" max="653" width="0.875" style="22" customWidth="1"/>
    <col min="654" max="654" width="8" style="22"/>
    <col min="655" max="658" width="10.625" style="22" customWidth="1"/>
    <col min="659" max="659" width="1.125" style="22" customWidth="1"/>
    <col min="660" max="660" width="8" style="22"/>
    <col min="661" max="661" width="0.875" style="22" customWidth="1"/>
    <col min="662" max="662" width="8" style="22"/>
    <col min="663" max="663" width="1" style="22" customWidth="1"/>
    <col min="664" max="667" width="10.5" style="22" customWidth="1"/>
    <col min="668" max="668" width="8" style="22"/>
    <col min="669" max="669" width="0.875" style="22" customWidth="1"/>
    <col min="670" max="670" width="8" style="22"/>
    <col min="671" max="674" width="10.625" style="22" customWidth="1"/>
    <col min="675" max="675" width="0.75" style="22" customWidth="1"/>
    <col min="676" max="676" width="8" style="22"/>
    <col min="677" max="677" width="0.875" style="22" customWidth="1"/>
    <col min="678" max="678" width="8" style="22"/>
    <col min="679" max="679" width="0.75" style="22" customWidth="1"/>
    <col min="680" max="683" width="10.75" style="22" customWidth="1"/>
    <col min="684" max="684" width="8" style="22" customWidth="1"/>
    <col min="685" max="685" width="0.875" style="22" customWidth="1"/>
    <col min="686" max="686" width="8" style="22"/>
    <col min="687" max="690" width="11.125" style="22" customWidth="1"/>
    <col min="691" max="691" width="0.875" style="22" customWidth="1"/>
    <col min="692" max="692" width="8" style="22"/>
    <col min="693" max="693" width="0.75" style="22" customWidth="1"/>
    <col min="694" max="694" width="8" style="22"/>
    <col min="695" max="695" width="0.625" style="22" customWidth="1"/>
    <col min="696" max="699" width="10" style="22" customWidth="1"/>
    <col min="700" max="700" width="8" style="22"/>
    <col min="701" max="701" width="0.625" style="22" customWidth="1"/>
    <col min="702" max="702" width="8" style="22"/>
    <col min="703" max="706" width="10.25" style="22" customWidth="1"/>
    <col min="707" max="707" width="1.125" style="22" customWidth="1"/>
    <col min="708" max="708" width="8" style="22"/>
    <col min="709" max="709" width="0.875" style="22" customWidth="1"/>
    <col min="710" max="710" width="8" style="22"/>
    <col min="711" max="711" width="0.625" style="22" customWidth="1"/>
    <col min="712" max="715" width="10.625" style="22" customWidth="1"/>
    <col min="716" max="716" width="8.5" style="22" bestFit="1" customWidth="1"/>
    <col min="717" max="729" width="8" style="22"/>
    <col min="730" max="730" width="15.625" style="22" customWidth="1"/>
    <col min="731" max="731" width="8" style="22"/>
    <col min="732" max="757" width="0" style="22" hidden="1" customWidth="1"/>
    <col min="758" max="758" width="9.625" style="22" customWidth="1"/>
    <col min="759" max="773" width="0" style="22" hidden="1" customWidth="1"/>
    <col min="774" max="774" width="8" style="22" customWidth="1"/>
    <col min="775" max="779" width="0" style="22" hidden="1" customWidth="1"/>
    <col min="780" max="780" width="9" style="22" customWidth="1"/>
    <col min="781" max="781" width="0.625" style="22" customWidth="1"/>
    <col min="782" max="782" width="8" style="22" customWidth="1"/>
    <col min="783" max="786" width="10.5" style="22" customWidth="1"/>
    <col min="787" max="787" width="1" style="22" customWidth="1"/>
    <col min="788" max="788" width="8" style="22" customWidth="1"/>
    <col min="789" max="789" width="1.5" style="22" customWidth="1"/>
    <col min="790" max="790" width="8" style="22" customWidth="1"/>
    <col min="791" max="791" width="0.875" style="22" customWidth="1"/>
    <col min="792" max="795" width="10.75" style="22" customWidth="1"/>
    <col min="796" max="796" width="8" style="22" customWidth="1"/>
    <col min="797" max="797" width="1.375" style="22" customWidth="1"/>
    <col min="798" max="798" width="8" style="22" customWidth="1"/>
    <col min="799" max="802" width="10.375" style="22" customWidth="1"/>
    <col min="803" max="803" width="0.75" style="22" customWidth="1"/>
    <col min="804" max="804" width="8" style="22" customWidth="1"/>
    <col min="805" max="805" width="0.875" style="22" customWidth="1"/>
    <col min="806" max="806" width="8" style="22" customWidth="1"/>
    <col min="807" max="807" width="0.875" style="22" customWidth="1"/>
    <col min="808" max="811" width="10.5" style="22" customWidth="1"/>
    <col min="812" max="812" width="8.5" style="22" customWidth="1"/>
    <col min="813" max="813" width="1.25" style="22" customWidth="1"/>
    <col min="814" max="814" width="8" style="22" customWidth="1"/>
    <col min="815" max="818" width="10.25" style="22" customWidth="1"/>
    <col min="819" max="819" width="1.125" style="22" customWidth="1"/>
    <col min="820" max="820" width="8" style="22" customWidth="1"/>
    <col min="821" max="821" width="1.125" style="22" customWidth="1"/>
    <col min="822" max="822" width="8" style="22" customWidth="1"/>
    <col min="823" max="823" width="1" style="22" customWidth="1"/>
    <col min="824" max="827" width="10.5" style="22" customWidth="1"/>
    <col min="828" max="828" width="8" style="22" customWidth="1"/>
    <col min="829" max="829" width="1" style="22" customWidth="1"/>
    <col min="830" max="830" width="8" style="22" customWidth="1"/>
    <col min="831" max="834" width="10.625" style="22" customWidth="1"/>
    <col min="835" max="835" width="1" style="22" customWidth="1"/>
    <col min="836" max="836" width="8" style="22" customWidth="1"/>
    <col min="837" max="837" width="1.125" style="22" customWidth="1"/>
    <col min="838" max="838" width="8" style="22" customWidth="1"/>
    <col min="839" max="839" width="1.125" style="22" customWidth="1"/>
    <col min="840" max="843" width="10.375" style="22" customWidth="1"/>
    <col min="844" max="844" width="8" style="22" customWidth="1"/>
    <col min="845" max="845" width="0.75" style="22" customWidth="1"/>
    <col min="846" max="846" width="8" style="22" customWidth="1"/>
    <col min="847" max="850" width="10.25" style="22" customWidth="1"/>
    <col min="851" max="851" width="0.75" style="22" customWidth="1"/>
    <col min="852" max="852" width="8" style="22" customWidth="1"/>
    <col min="853" max="853" width="1" style="22" customWidth="1"/>
    <col min="854" max="854" width="8" style="22" customWidth="1"/>
    <col min="855" max="855" width="0.875" style="22" customWidth="1"/>
    <col min="856" max="859" width="10.25" style="22" customWidth="1"/>
    <col min="860" max="860" width="8" style="22" customWidth="1"/>
    <col min="861" max="861" width="0.875" style="22" customWidth="1"/>
    <col min="862" max="862" width="8" style="22" customWidth="1"/>
    <col min="863" max="866" width="10.125" style="22" customWidth="1"/>
    <col min="867" max="867" width="1.125" style="22" customWidth="1"/>
    <col min="868" max="868" width="8" style="22" customWidth="1"/>
    <col min="869" max="869" width="1.125" style="22" customWidth="1"/>
    <col min="870" max="870" width="8" style="22" customWidth="1"/>
    <col min="871" max="871" width="1" style="22" customWidth="1"/>
    <col min="872" max="875" width="10.125" style="22" customWidth="1"/>
    <col min="876" max="876" width="8" style="22" customWidth="1"/>
    <col min="877" max="877" width="1.5" style="22" customWidth="1"/>
    <col min="878" max="878" width="8" style="22"/>
    <col min="879" max="882" width="10.375" style="22" customWidth="1"/>
    <col min="883" max="883" width="1.25" style="22" customWidth="1"/>
    <col min="884" max="884" width="8" style="22"/>
    <col min="885" max="885" width="0.875" style="22" customWidth="1"/>
    <col min="886" max="886" width="8" style="22"/>
    <col min="887" max="887" width="1" style="22" customWidth="1"/>
    <col min="888" max="891" width="10.5" style="22" customWidth="1"/>
    <col min="892" max="892" width="8" style="22"/>
    <col min="893" max="893" width="1" style="22" customWidth="1"/>
    <col min="894" max="894" width="8" style="22"/>
    <col min="895" max="898" width="10.5" style="22" customWidth="1"/>
    <col min="899" max="899" width="0.875" style="22" customWidth="1"/>
    <col min="900" max="900" width="8" style="22"/>
    <col min="901" max="901" width="1" style="22" customWidth="1"/>
    <col min="902" max="902" width="8" style="22"/>
    <col min="903" max="903" width="0.875" style="22" customWidth="1"/>
    <col min="904" max="907" width="10.375" style="22" customWidth="1"/>
    <col min="908" max="908" width="8" style="22"/>
    <col min="909" max="909" width="0.875" style="22" customWidth="1"/>
    <col min="910" max="910" width="8" style="22"/>
    <col min="911" max="914" width="10.625" style="22" customWidth="1"/>
    <col min="915" max="915" width="1.125" style="22" customWidth="1"/>
    <col min="916" max="916" width="8" style="22"/>
    <col min="917" max="917" width="0.875" style="22" customWidth="1"/>
    <col min="918" max="918" width="8" style="22"/>
    <col min="919" max="919" width="1" style="22" customWidth="1"/>
    <col min="920" max="923" width="10.5" style="22" customWidth="1"/>
    <col min="924" max="924" width="8" style="22"/>
    <col min="925" max="925" width="0.875" style="22" customWidth="1"/>
    <col min="926" max="926" width="8" style="22"/>
    <col min="927" max="930" width="10.625" style="22" customWidth="1"/>
    <col min="931" max="931" width="0.75" style="22" customWidth="1"/>
    <col min="932" max="932" width="8" style="22"/>
    <col min="933" max="933" width="0.875" style="22" customWidth="1"/>
    <col min="934" max="934" width="8" style="22"/>
    <col min="935" max="935" width="0.75" style="22" customWidth="1"/>
    <col min="936" max="939" width="10.75" style="22" customWidth="1"/>
    <col min="940" max="940" width="8" style="22" customWidth="1"/>
    <col min="941" max="941" width="0.875" style="22" customWidth="1"/>
    <col min="942" max="942" width="8" style="22"/>
    <col min="943" max="946" width="11.125" style="22" customWidth="1"/>
    <col min="947" max="947" width="0.875" style="22" customWidth="1"/>
    <col min="948" max="948" width="8" style="22"/>
    <col min="949" max="949" width="0.75" style="22" customWidth="1"/>
    <col min="950" max="950" width="8" style="22"/>
    <col min="951" max="951" width="0.625" style="22" customWidth="1"/>
    <col min="952" max="955" width="10" style="22" customWidth="1"/>
    <col min="956" max="956" width="8" style="22"/>
    <col min="957" max="957" width="0.625" style="22" customWidth="1"/>
    <col min="958" max="958" width="8" style="22"/>
    <col min="959" max="962" width="10.25" style="22" customWidth="1"/>
    <col min="963" max="963" width="1.125" style="22" customWidth="1"/>
    <col min="964" max="964" width="8" style="22"/>
    <col min="965" max="965" width="0.875" style="22" customWidth="1"/>
    <col min="966" max="966" width="8" style="22"/>
    <col min="967" max="967" width="0.625" style="22" customWidth="1"/>
    <col min="968" max="971" width="10.625" style="22" customWidth="1"/>
    <col min="972" max="972" width="8.5" style="22" bestFit="1" customWidth="1"/>
    <col min="973" max="985" width="8" style="22"/>
    <col min="986" max="986" width="15.625" style="22" customWidth="1"/>
    <col min="987" max="987" width="8" style="22"/>
    <col min="988" max="1013" width="0" style="22" hidden="1" customWidth="1"/>
    <col min="1014" max="1014" width="9.625" style="22" customWidth="1"/>
    <col min="1015" max="1029" width="0" style="22" hidden="1" customWidth="1"/>
    <col min="1030" max="1030" width="8" style="22" customWidth="1"/>
    <col min="1031" max="1035" width="0" style="22" hidden="1" customWidth="1"/>
    <col min="1036" max="1036" width="9" style="22" customWidth="1"/>
    <col min="1037" max="1037" width="0.625" style="22" customWidth="1"/>
    <col min="1038" max="1038" width="8" style="22" customWidth="1"/>
    <col min="1039" max="1042" width="10.5" style="22" customWidth="1"/>
    <col min="1043" max="1043" width="1" style="22" customWidth="1"/>
    <col min="1044" max="1044" width="8" style="22" customWidth="1"/>
    <col min="1045" max="1045" width="1.5" style="22" customWidth="1"/>
    <col min="1046" max="1046" width="8" style="22" customWidth="1"/>
    <col min="1047" max="1047" width="0.875" style="22" customWidth="1"/>
    <col min="1048" max="1051" width="10.75" style="22" customWidth="1"/>
    <col min="1052" max="1052" width="8" style="22" customWidth="1"/>
    <col min="1053" max="1053" width="1.375" style="22" customWidth="1"/>
    <col min="1054" max="1054" width="8" style="22" customWidth="1"/>
    <col min="1055" max="1058" width="10.375" style="22" customWidth="1"/>
    <col min="1059" max="1059" width="0.75" style="22" customWidth="1"/>
    <col min="1060" max="1060" width="8" style="22" customWidth="1"/>
    <col min="1061" max="1061" width="0.875" style="22" customWidth="1"/>
    <col min="1062" max="1062" width="8" style="22" customWidth="1"/>
    <col min="1063" max="1063" width="0.875" style="22" customWidth="1"/>
    <col min="1064" max="1067" width="10.5" style="22" customWidth="1"/>
    <col min="1068" max="1068" width="8.5" style="22" customWidth="1"/>
    <col min="1069" max="1069" width="1.25" style="22" customWidth="1"/>
    <col min="1070" max="1070" width="8" style="22" customWidth="1"/>
    <col min="1071" max="1074" width="10.25" style="22" customWidth="1"/>
    <col min="1075" max="1075" width="1.125" style="22" customWidth="1"/>
    <col min="1076" max="1076" width="8" style="22" customWidth="1"/>
    <col min="1077" max="1077" width="1.125" style="22" customWidth="1"/>
    <col min="1078" max="1078" width="8" style="22" customWidth="1"/>
    <col min="1079" max="1079" width="1" style="22" customWidth="1"/>
    <col min="1080" max="1083" width="10.5" style="22" customWidth="1"/>
    <col min="1084" max="1084" width="8" style="22" customWidth="1"/>
    <col min="1085" max="1085" width="1" style="22" customWidth="1"/>
    <col min="1086" max="1086" width="8" style="22" customWidth="1"/>
    <col min="1087" max="1090" width="10.625" style="22" customWidth="1"/>
    <col min="1091" max="1091" width="1" style="22" customWidth="1"/>
    <col min="1092" max="1092" width="8" style="22" customWidth="1"/>
    <col min="1093" max="1093" width="1.125" style="22" customWidth="1"/>
    <col min="1094" max="1094" width="8" style="22" customWidth="1"/>
    <col min="1095" max="1095" width="1.125" style="22" customWidth="1"/>
    <col min="1096" max="1099" width="10.375" style="22" customWidth="1"/>
    <col min="1100" max="1100" width="8" style="22" customWidth="1"/>
    <col min="1101" max="1101" width="0.75" style="22" customWidth="1"/>
    <col min="1102" max="1102" width="8" style="22" customWidth="1"/>
    <col min="1103" max="1106" width="10.25" style="22" customWidth="1"/>
    <col min="1107" max="1107" width="0.75" style="22" customWidth="1"/>
    <col min="1108" max="1108" width="8" style="22" customWidth="1"/>
    <col min="1109" max="1109" width="1" style="22" customWidth="1"/>
    <col min="1110" max="1110" width="8" style="22" customWidth="1"/>
    <col min="1111" max="1111" width="0.875" style="22" customWidth="1"/>
    <col min="1112" max="1115" width="10.25" style="22" customWidth="1"/>
    <col min="1116" max="1116" width="8" style="22" customWidth="1"/>
    <col min="1117" max="1117" width="0.875" style="22" customWidth="1"/>
    <col min="1118" max="1118" width="8" style="22" customWidth="1"/>
    <col min="1119" max="1122" width="10.125" style="22" customWidth="1"/>
    <col min="1123" max="1123" width="1.125" style="22" customWidth="1"/>
    <col min="1124" max="1124" width="8" style="22" customWidth="1"/>
    <col min="1125" max="1125" width="1.125" style="22" customWidth="1"/>
    <col min="1126" max="1126" width="8" style="22" customWidth="1"/>
    <col min="1127" max="1127" width="1" style="22" customWidth="1"/>
    <col min="1128" max="1131" width="10.125" style="22" customWidth="1"/>
    <col min="1132" max="1132" width="8" style="22" customWidth="1"/>
    <col min="1133" max="1133" width="1.5" style="22" customWidth="1"/>
    <col min="1134" max="1134" width="8" style="22"/>
    <col min="1135" max="1138" width="10.375" style="22" customWidth="1"/>
    <col min="1139" max="1139" width="1.25" style="22" customWidth="1"/>
    <col min="1140" max="1140" width="8" style="22"/>
    <col min="1141" max="1141" width="0.875" style="22" customWidth="1"/>
    <col min="1142" max="1142" width="8" style="22"/>
    <col min="1143" max="1143" width="1" style="22" customWidth="1"/>
    <col min="1144" max="1147" width="10.5" style="22" customWidth="1"/>
    <col min="1148" max="1148" width="8" style="22"/>
    <col min="1149" max="1149" width="1" style="22" customWidth="1"/>
    <col min="1150" max="1150" width="8" style="22"/>
    <col min="1151" max="1154" width="10.5" style="22" customWidth="1"/>
    <col min="1155" max="1155" width="0.875" style="22" customWidth="1"/>
    <col min="1156" max="1156" width="8" style="22"/>
    <col min="1157" max="1157" width="1" style="22" customWidth="1"/>
    <col min="1158" max="1158" width="8" style="22"/>
    <col min="1159" max="1159" width="0.875" style="22" customWidth="1"/>
    <col min="1160" max="1163" width="10.375" style="22" customWidth="1"/>
    <col min="1164" max="1164" width="8" style="22"/>
    <col min="1165" max="1165" width="0.875" style="22" customWidth="1"/>
    <col min="1166" max="1166" width="8" style="22"/>
    <col min="1167" max="1170" width="10.625" style="22" customWidth="1"/>
    <col min="1171" max="1171" width="1.125" style="22" customWidth="1"/>
    <col min="1172" max="1172" width="8" style="22"/>
    <col min="1173" max="1173" width="0.875" style="22" customWidth="1"/>
    <col min="1174" max="1174" width="8" style="22"/>
    <col min="1175" max="1175" width="1" style="22" customWidth="1"/>
    <col min="1176" max="1179" width="10.5" style="22" customWidth="1"/>
    <col min="1180" max="1180" width="8" style="22"/>
    <col min="1181" max="1181" width="0.875" style="22" customWidth="1"/>
    <col min="1182" max="1182" width="8" style="22"/>
    <col min="1183" max="1186" width="10.625" style="22" customWidth="1"/>
    <col min="1187" max="1187" width="0.75" style="22" customWidth="1"/>
    <col min="1188" max="1188" width="8" style="22"/>
    <col min="1189" max="1189" width="0.875" style="22" customWidth="1"/>
    <col min="1190" max="1190" width="8" style="22"/>
    <col min="1191" max="1191" width="0.75" style="22" customWidth="1"/>
    <col min="1192" max="1195" width="10.75" style="22" customWidth="1"/>
    <col min="1196" max="1196" width="8" style="22" customWidth="1"/>
    <col min="1197" max="1197" width="0.875" style="22" customWidth="1"/>
    <col min="1198" max="1198" width="8" style="22"/>
    <col min="1199" max="1202" width="11.125" style="22" customWidth="1"/>
    <col min="1203" max="1203" width="0.875" style="22" customWidth="1"/>
    <col min="1204" max="1204" width="8" style="22"/>
    <col min="1205" max="1205" width="0.75" style="22" customWidth="1"/>
    <col min="1206" max="1206" width="8" style="22"/>
    <col min="1207" max="1207" width="0.625" style="22" customWidth="1"/>
    <col min="1208" max="1211" width="10" style="22" customWidth="1"/>
    <col min="1212" max="1212" width="8" style="22"/>
    <col min="1213" max="1213" width="0.625" style="22" customWidth="1"/>
    <col min="1214" max="1214" width="8" style="22"/>
    <col min="1215" max="1218" width="10.25" style="22" customWidth="1"/>
    <col min="1219" max="1219" width="1.125" style="22" customWidth="1"/>
    <col min="1220" max="1220" width="8" style="22"/>
    <col min="1221" max="1221" width="0.875" style="22" customWidth="1"/>
    <col min="1222" max="1222" width="8" style="22"/>
    <col min="1223" max="1223" width="0.625" style="22" customWidth="1"/>
    <col min="1224" max="1227" width="10.625" style="22" customWidth="1"/>
    <col min="1228" max="1228" width="8.5" style="22" bestFit="1" customWidth="1"/>
    <col min="1229" max="1241" width="8" style="22"/>
    <col min="1242" max="1242" width="15.625" style="22" customWidth="1"/>
    <col min="1243" max="1243" width="8" style="22"/>
    <col min="1244" max="1269" width="0" style="22" hidden="1" customWidth="1"/>
    <col min="1270" max="1270" width="9.625" style="22" customWidth="1"/>
    <col min="1271" max="1285" width="0" style="22" hidden="1" customWidth="1"/>
    <col min="1286" max="1286" width="8" style="22" customWidth="1"/>
    <col min="1287" max="1291" width="0" style="22" hidden="1" customWidth="1"/>
    <col min="1292" max="1292" width="9" style="22" customWidth="1"/>
    <col min="1293" max="1293" width="0.625" style="22" customWidth="1"/>
    <col min="1294" max="1294" width="8" style="22" customWidth="1"/>
    <col min="1295" max="1298" width="10.5" style="22" customWidth="1"/>
    <col min="1299" max="1299" width="1" style="22" customWidth="1"/>
    <col min="1300" max="1300" width="8" style="22" customWidth="1"/>
    <col min="1301" max="1301" width="1.5" style="22" customWidth="1"/>
    <col min="1302" max="1302" width="8" style="22" customWidth="1"/>
    <col min="1303" max="1303" width="0.875" style="22" customWidth="1"/>
    <col min="1304" max="1307" width="10.75" style="22" customWidth="1"/>
    <col min="1308" max="1308" width="8" style="22" customWidth="1"/>
    <col min="1309" max="1309" width="1.375" style="22" customWidth="1"/>
    <col min="1310" max="1310" width="8" style="22" customWidth="1"/>
    <col min="1311" max="1314" width="10.375" style="22" customWidth="1"/>
    <col min="1315" max="1315" width="0.75" style="22" customWidth="1"/>
    <col min="1316" max="1316" width="8" style="22" customWidth="1"/>
    <col min="1317" max="1317" width="0.875" style="22" customWidth="1"/>
    <col min="1318" max="1318" width="8" style="22" customWidth="1"/>
    <col min="1319" max="1319" width="0.875" style="22" customWidth="1"/>
    <col min="1320" max="1323" width="10.5" style="22" customWidth="1"/>
    <col min="1324" max="1324" width="8.5" style="22" customWidth="1"/>
    <col min="1325" max="1325" width="1.25" style="22" customWidth="1"/>
    <col min="1326" max="1326" width="8" style="22" customWidth="1"/>
    <col min="1327" max="1330" width="10.25" style="22" customWidth="1"/>
    <col min="1331" max="1331" width="1.125" style="22" customWidth="1"/>
    <col min="1332" max="1332" width="8" style="22" customWidth="1"/>
    <col min="1333" max="1333" width="1.125" style="22" customWidth="1"/>
    <col min="1334" max="1334" width="8" style="22" customWidth="1"/>
    <col min="1335" max="1335" width="1" style="22" customWidth="1"/>
    <col min="1336" max="1339" width="10.5" style="22" customWidth="1"/>
    <col min="1340" max="1340" width="8" style="22" customWidth="1"/>
    <col min="1341" max="1341" width="1" style="22" customWidth="1"/>
    <col min="1342" max="1342" width="8" style="22" customWidth="1"/>
    <col min="1343" max="1346" width="10.625" style="22" customWidth="1"/>
    <col min="1347" max="1347" width="1" style="22" customWidth="1"/>
    <col min="1348" max="1348" width="8" style="22" customWidth="1"/>
    <col min="1349" max="1349" width="1.125" style="22" customWidth="1"/>
    <col min="1350" max="1350" width="8" style="22" customWidth="1"/>
    <col min="1351" max="1351" width="1.125" style="22" customWidth="1"/>
    <col min="1352" max="1355" width="10.375" style="22" customWidth="1"/>
    <col min="1356" max="1356" width="8" style="22" customWidth="1"/>
    <col min="1357" max="1357" width="0.75" style="22" customWidth="1"/>
    <col min="1358" max="1358" width="8" style="22" customWidth="1"/>
    <col min="1359" max="1362" width="10.25" style="22" customWidth="1"/>
    <col min="1363" max="1363" width="0.75" style="22" customWidth="1"/>
    <col min="1364" max="1364" width="8" style="22" customWidth="1"/>
    <col min="1365" max="1365" width="1" style="22" customWidth="1"/>
    <col min="1366" max="1366" width="8" style="22" customWidth="1"/>
    <col min="1367" max="1367" width="0.875" style="22" customWidth="1"/>
    <col min="1368" max="1371" width="10.25" style="22" customWidth="1"/>
    <col min="1372" max="1372" width="8" style="22" customWidth="1"/>
    <col min="1373" max="1373" width="0.875" style="22" customWidth="1"/>
    <col min="1374" max="1374" width="8" style="22" customWidth="1"/>
    <col min="1375" max="1378" width="10.125" style="22" customWidth="1"/>
    <col min="1379" max="1379" width="1.125" style="22" customWidth="1"/>
    <col min="1380" max="1380" width="8" style="22" customWidth="1"/>
    <col min="1381" max="1381" width="1.125" style="22" customWidth="1"/>
    <col min="1382" max="1382" width="8" style="22" customWidth="1"/>
    <col min="1383" max="1383" width="1" style="22" customWidth="1"/>
    <col min="1384" max="1387" width="10.125" style="22" customWidth="1"/>
    <col min="1388" max="1388" width="8" style="22" customWidth="1"/>
    <col min="1389" max="1389" width="1.5" style="22" customWidth="1"/>
    <col min="1390" max="1390" width="8" style="22"/>
    <col min="1391" max="1394" width="10.375" style="22" customWidth="1"/>
    <col min="1395" max="1395" width="1.25" style="22" customWidth="1"/>
    <col min="1396" max="1396" width="8" style="22"/>
    <col min="1397" max="1397" width="0.875" style="22" customWidth="1"/>
    <col min="1398" max="1398" width="8" style="22"/>
    <col min="1399" max="1399" width="1" style="22" customWidth="1"/>
    <col min="1400" max="1403" width="10.5" style="22" customWidth="1"/>
    <col min="1404" max="1404" width="8" style="22"/>
    <col min="1405" max="1405" width="1" style="22" customWidth="1"/>
    <col min="1406" max="1406" width="8" style="22"/>
    <col min="1407" max="1410" width="10.5" style="22" customWidth="1"/>
    <col min="1411" max="1411" width="0.875" style="22" customWidth="1"/>
    <col min="1412" max="1412" width="8" style="22"/>
    <col min="1413" max="1413" width="1" style="22" customWidth="1"/>
    <col min="1414" max="1414" width="8" style="22"/>
    <col min="1415" max="1415" width="0.875" style="22" customWidth="1"/>
    <col min="1416" max="1419" width="10.375" style="22" customWidth="1"/>
    <col min="1420" max="1420" width="8" style="22"/>
    <col min="1421" max="1421" width="0.875" style="22" customWidth="1"/>
    <col min="1422" max="1422" width="8" style="22"/>
    <col min="1423" max="1426" width="10.625" style="22" customWidth="1"/>
    <col min="1427" max="1427" width="1.125" style="22" customWidth="1"/>
    <col min="1428" max="1428" width="8" style="22"/>
    <col min="1429" max="1429" width="0.875" style="22" customWidth="1"/>
    <col min="1430" max="1430" width="8" style="22"/>
    <col min="1431" max="1431" width="1" style="22" customWidth="1"/>
    <col min="1432" max="1435" width="10.5" style="22" customWidth="1"/>
    <col min="1436" max="1436" width="8" style="22"/>
    <col min="1437" max="1437" width="0.875" style="22" customWidth="1"/>
    <col min="1438" max="1438" width="8" style="22"/>
    <col min="1439" max="1442" width="10.625" style="22" customWidth="1"/>
    <col min="1443" max="1443" width="0.75" style="22" customWidth="1"/>
    <col min="1444" max="1444" width="8" style="22"/>
    <col min="1445" max="1445" width="0.875" style="22" customWidth="1"/>
    <col min="1446" max="1446" width="8" style="22"/>
    <col min="1447" max="1447" width="0.75" style="22" customWidth="1"/>
    <col min="1448" max="1451" width="10.75" style="22" customWidth="1"/>
    <col min="1452" max="1452" width="8" style="22" customWidth="1"/>
    <col min="1453" max="1453" width="0.875" style="22" customWidth="1"/>
    <col min="1454" max="1454" width="8" style="22"/>
    <col min="1455" max="1458" width="11.125" style="22" customWidth="1"/>
    <col min="1459" max="1459" width="0.875" style="22" customWidth="1"/>
    <col min="1460" max="1460" width="8" style="22"/>
    <col min="1461" max="1461" width="0.75" style="22" customWidth="1"/>
    <col min="1462" max="1462" width="8" style="22"/>
    <col min="1463" max="1463" width="0.625" style="22" customWidth="1"/>
    <col min="1464" max="1467" width="10" style="22" customWidth="1"/>
    <col min="1468" max="1468" width="8" style="22"/>
    <col min="1469" max="1469" width="0.625" style="22" customWidth="1"/>
    <col min="1470" max="1470" width="8" style="22"/>
    <col min="1471" max="1474" width="10.25" style="22" customWidth="1"/>
    <col min="1475" max="1475" width="1.125" style="22" customWidth="1"/>
    <col min="1476" max="1476" width="8" style="22"/>
    <col min="1477" max="1477" width="0.875" style="22" customWidth="1"/>
    <col min="1478" max="1478" width="8" style="22"/>
    <col min="1479" max="1479" width="0.625" style="22" customWidth="1"/>
    <col min="1480" max="1483" width="10.625" style="22" customWidth="1"/>
    <col min="1484" max="1484" width="8.5" style="22" bestFit="1" customWidth="1"/>
    <col min="1485" max="1497" width="8" style="22"/>
    <col min="1498" max="1498" width="15.625" style="22" customWidth="1"/>
    <col min="1499" max="1499" width="8" style="22"/>
    <col min="1500" max="1525" width="0" style="22" hidden="1" customWidth="1"/>
    <col min="1526" max="1526" width="9.625" style="22" customWidth="1"/>
    <col min="1527" max="1541" width="0" style="22" hidden="1" customWidth="1"/>
    <col min="1542" max="1542" width="8" style="22" customWidth="1"/>
    <col min="1543" max="1547" width="0" style="22" hidden="1" customWidth="1"/>
    <col min="1548" max="1548" width="9" style="22" customWidth="1"/>
    <col min="1549" max="1549" width="0.625" style="22" customWidth="1"/>
    <col min="1550" max="1550" width="8" style="22" customWidth="1"/>
    <col min="1551" max="1554" width="10.5" style="22" customWidth="1"/>
    <col min="1555" max="1555" width="1" style="22" customWidth="1"/>
    <col min="1556" max="1556" width="8" style="22" customWidth="1"/>
    <col min="1557" max="1557" width="1.5" style="22" customWidth="1"/>
    <col min="1558" max="1558" width="8" style="22" customWidth="1"/>
    <col min="1559" max="1559" width="0.875" style="22" customWidth="1"/>
    <col min="1560" max="1563" width="10.75" style="22" customWidth="1"/>
    <col min="1564" max="1564" width="8" style="22" customWidth="1"/>
    <col min="1565" max="1565" width="1.375" style="22" customWidth="1"/>
    <col min="1566" max="1566" width="8" style="22" customWidth="1"/>
    <col min="1567" max="1570" width="10.375" style="22" customWidth="1"/>
    <col min="1571" max="1571" width="0.75" style="22" customWidth="1"/>
    <col min="1572" max="1572" width="8" style="22" customWidth="1"/>
    <col min="1573" max="1573" width="0.875" style="22" customWidth="1"/>
    <col min="1574" max="1574" width="8" style="22" customWidth="1"/>
    <col min="1575" max="1575" width="0.875" style="22" customWidth="1"/>
    <col min="1576" max="1579" width="10.5" style="22" customWidth="1"/>
    <col min="1580" max="1580" width="8.5" style="22" customWidth="1"/>
    <col min="1581" max="1581" width="1.25" style="22" customWidth="1"/>
    <col min="1582" max="1582" width="8" style="22" customWidth="1"/>
    <col min="1583" max="1586" width="10.25" style="22" customWidth="1"/>
    <col min="1587" max="1587" width="1.125" style="22" customWidth="1"/>
    <col min="1588" max="1588" width="8" style="22" customWidth="1"/>
    <col min="1589" max="1589" width="1.125" style="22" customWidth="1"/>
    <col min="1590" max="1590" width="8" style="22" customWidth="1"/>
    <col min="1591" max="1591" width="1" style="22" customWidth="1"/>
    <col min="1592" max="1595" width="10.5" style="22" customWidth="1"/>
    <col min="1596" max="1596" width="8" style="22" customWidth="1"/>
    <col min="1597" max="1597" width="1" style="22" customWidth="1"/>
    <col min="1598" max="1598" width="8" style="22" customWidth="1"/>
    <col min="1599" max="1602" width="10.625" style="22" customWidth="1"/>
    <col min="1603" max="1603" width="1" style="22" customWidth="1"/>
    <col min="1604" max="1604" width="8" style="22" customWidth="1"/>
    <col min="1605" max="1605" width="1.125" style="22" customWidth="1"/>
    <col min="1606" max="1606" width="8" style="22" customWidth="1"/>
    <col min="1607" max="1607" width="1.125" style="22" customWidth="1"/>
    <col min="1608" max="1611" width="10.375" style="22" customWidth="1"/>
    <col min="1612" max="1612" width="8" style="22" customWidth="1"/>
    <col min="1613" max="1613" width="0.75" style="22" customWidth="1"/>
    <col min="1614" max="1614" width="8" style="22" customWidth="1"/>
    <col min="1615" max="1618" width="10.25" style="22" customWidth="1"/>
    <col min="1619" max="1619" width="0.75" style="22" customWidth="1"/>
    <col min="1620" max="1620" width="8" style="22" customWidth="1"/>
    <col min="1621" max="1621" width="1" style="22" customWidth="1"/>
    <col min="1622" max="1622" width="8" style="22" customWidth="1"/>
    <col min="1623" max="1623" width="0.875" style="22" customWidth="1"/>
    <col min="1624" max="1627" width="10.25" style="22" customWidth="1"/>
    <col min="1628" max="1628" width="8" style="22" customWidth="1"/>
    <col min="1629" max="1629" width="0.875" style="22" customWidth="1"/>
    <col min="1630" max="1630" width="8" style="22" customWidth="1"/>
    <col min="1631" max="1634" width="10.125" style="22" customWidth="1"/>
    <col min="1635" max="1635" width="1.125" style="22" customWidth="1"/>
    <col min="1636" max="1636" width="8" style="22" customWidth="1"/>
    <col min="1637" max="1637" width="1.125" style="22" customWidth="1"/>
    <col min="1638" max="1638" width="8" style="22" customWidth="1"/>
    <col min="1639" max="1639" width="1" style="22" customWidth="1"/>
    <col min="1640" max="1643" width="10.125" style="22" customWidth="1"/>
    <col min="1644" max="1644" width="8" style="22" customWidth="1"/>
    <col min="1645" max="1645" width="1.5" style="22" customWidth="1"/>
    <col min="1646" max="1646" width="8" style="22"/>
    <col min="1647" max="1650" width="10.375" style="22" customWidth="1"/>
    <col min="1651" max="1651" width="1.25" style="22" customWidth="1"/>
    <col min="1652" max="1652" width="8" style="22"/>
    <col min="1653" max="1653" width="0.875" style="22" customWidth="1"/>
    <col min="1654" max="1654" width="8" style="22"/>
    <col min="1655" max="1655" width="1" style="22" customWidth="1"/>
    <col min="1656" max="1659" width="10.5" style="22" customWidth="1"/>
    <col min="1660" max="1660" width="8" style="22"/>
    <col min="1661" max="1661" width="1" style="22" customWidth="1"/>
    <col min="1662" max="1662" width="8" style="22"/>
    <col min="1663" max="1666" width="10.5" style="22" customWidth="1"/>
    <col min="1667" max="1667" width="0.875" style="22" customWidth="1"/>
    <col min="1668" max="1668" width="8" style="22"/>
    <col min="1669" max="1669" width="1" style="22" customWidth="1"/>
    <col min="1670" max="1670" width="8" style="22"/>
    <col min="1671" max="1671" width="0.875" style="22" customWidth="1"/>
    <col min="1672" max="1675" width="10.375" style="22" customWidth="1"/>
    <col min="1676" max="1676" width="8" style="22"/>
    <col min="1677" max="1677" width="0.875" style="22" customWidth="1"/>
    <col min="1678" max="1678" width="8" style="22"/>
    <col min="1679" max="1682" width="10.625" style="22" customWidth="1"/>
    <col min="1683" max="1683" width="1.125" style="22" customWidth="1"/>
    <col min="1684" max="1684" width="8" style="22"/>
    <col min="1685" max="1685" width="0.875" style="22" customWidth="1"/>
    <col min="1686" max="1686" width="8" style="22"/>
    <col min="1687" max="1687" width="1" style="22" customWidth="1"/>
    <col min="1688" max="1691" width="10.5" style="22" customWidth="1"/>
    <col min="1692" max="1692" width="8" style="22"/>
    <col min="1693" max="1693" width="0.875" style="22" customWidth="1"/>
    <col min="1694" max="1694" width="8" style="22"/>
    <col min="1695" max="1698" width="10.625" style="22" customWidth="1"/>
    <col min="1699" max="1699" width="0.75" style="22" customWidth="1"/>
    <col min="1700" max="1700" width="8" style="22"/>
    <col min="1701" max="1701" width="0.875" style="22" customWidth="1"/>
    <col min="1702" max="1702" width="8" style="22"/>
    <col min="1703" max="1703" width="0.75" style="22" customWidth="1"/>
    <col min="1704" max="1707" width="10.75" style="22" customWidth="1"/>
    <col min="1708" max="1708" width="8" style="22" customWidth="1"/>
    <col min="1709" max="1709" width="0.875" style="22" customWidth="1"/>
    <col min="1710" max="1710" width="8" style="22"/>
    <col min="1711" max="1714" width="11.125" style="22" customWidth="1"/>
    <col min="1715" max="1715" width="0.875" style="22" customWidth="1"/>
    <col min="1716" max="1716" width="8" style="22"/>
    <col min="1717" max="1717" width="0.75" style="22" customWidth="1"/>
    <col min="1718" max="1718" width="8" style="22"/>
    <col min="1719" max="1719" width="0.625" style="22" customWidth="1"/>
    <col min="1720" max="1723" width="10" style="22" customWidth="1"/>
    <col min="1724" max="1724" width="8" style="22"/>
    <col min="1725" max="1725" width="0.625" style="22" customWidth="1"/>
    <col min="1726" max="1726" width="8" style="22"/>
    <col min="1727" max="1730" width="10.25" style="22" customWidth="1"/>
    <col min="1731" max="1731" width="1.125" style="22" customWidth="1"/>
    <col min="1732" max="1732" width="8" style="22"/>
    <col min="1733" max="1733" width="0.875" style="22" customWidth="1"/>
    <col min="1734" max="1734" width="8" style="22"/>
    <col min="1735" max="1735" width="0.625" style="22" customWidth="1"/>
    <col min="1736" max="1739" width="10.625" style="22" customWidth="1"/>
    <col min="1740" max="1740" width="8.5" style="22" bestFit="1" customWidth="1"/>
    <col min="1741" max="1753" width="8" style="22"/>
    <col min="1754" max="1754" width="15.625" style="22" customWidth="1"/>
    <col min="1755" max="1755" width="8" style="22"/>
    <col min="1756" max="1781" width="0" style="22" hidden="1" customWidth="1"/>
    <col min="1782" max="1782" width="9.625" style="22" customWidth="1"/>
    <col min="1783" max="1797" width="0" style="22" hidden="1" customWidth="1"/>
    <col min="1798" max="1798" width="8" style="22" customWidth="1"/>
    <col min="1799" max="1803" width="0" style="22" hidden="1" customWidth="1"/>
    <col min="1804" max="1804" width="9" style="22" customWidth="1"/>
    <col min="1805" max="1805" width="0.625" style="22" customWidth="1"/>
    <col min="1806" max="1806" width="8" style="22" customWidth="1"/>
    <col min="1807" max="1810" width="10.5" style="22" customWidth="1"/>
    <col min="1811" max="1811" width="1" style="22" customWidth="1"/>
    <col min="1812" max="1812" width="8" style="22" customWidth="1"/>
    <col min="1813" max="1813" width="1.5" style="22" customWidth="1"/>
    <col min="1814" max="1814" width="8" style="22" customWidth="1"/>
    <col min="1815" max="1815" width="0.875" style="22" customWidth="1"/>
    <col min="1816" max="1819" width="10.75" style="22" customWidth="1"/>
    <col min="1820" max="1820" width="8" style="22" customWidth="1"/>
    <col min="1821" max="1821" width="1.375" style="22" customWidth="1"/>
    <col min="1822" max="1822" width="8" style="22" customWidth="1"/>
    <col min="1823" max="1826" width="10.375" style="22" customWidth="1"/>
    <col min="1827" max="1827" width="0.75" style="22" customWidth="1"/>
    <col min="1828" max="1828" width="8" style="22" customWidth="1"/>
    <col min="1829" max="1829" width="0.875" style="22" customWidth="1"/>
    <col min="1830" max="1830" width="8" style="22" customWidth="1"/>
    <col min="1831" max="1831" width="0.875" style="22" customWidth="1"/>
    <col min="1832" max="1835" width="10.5" style="22" customWidth="1"/>
    <col min="1836" max="1836" width="8.5" style="22" customWidth="1"/>
    <col min="1837" max="1837" width="1.25" style="22" customWidth="1"/>
    <col min="1838" max="1838" width="8" style="22" customWidth="1"/>
    <col min="1839" max="1842" width="10.25" style="22" customWidth="1"/>
    <col min="1843" max="1843" width="1.125" style="22" customWidth="1"/>
    <col min="1844" max="1844" width="8" style="22" customWidth="1"/>
    <col min="1845" max="1845" width="1.125" style="22" customWidth="1"/>
    <col min="1846" max="1846" width="8" style="22" customWidth="1"/>
    <col min="1847" max="1847" width="1" style="22" customWidth="1"/>
    <col min="1848" max="1851" width="10.5" style="22" customWidth="1"/>
    <col min="1852" max="1852" width="8" style="22" customWidth="1"/>
    <col min="1853" max="1853" width="1" style="22" customWidth="1"/>
    <col min="1854" max="1854" width="8" style="22" customWidth="1"/>
    <col min="1855" max="1858" width="10.625" style="22" customWidth="1"/>
    <col min="1859" max="1859" width="1" style="22" customWidth="1"/>
    <col min="1860" max="1860" width="8" style="22" customWidth="1"/>
    <col min="1861" max="1861" width="1.125" style="22" customWidth="1"/>
    <col min="1862" max="1862" width="8" style="22" customWidth="1"/>
    <col min="1863" max="1863" width="1.125" style="22" customWidth="1"/>
    <col min="1864" max="1867" width="10.375" style="22" customWidth="1"/>
    <col min="1868" max="1868" width="8" style="22" customWidth="1"/>
    <col min="1869" max="1869" width="0.75" style="22" customWidth="1"/>
    <col min="1870" max="1870" width="8" style="22" customWidth="1"/>
    <col min="1871" max="1874" width="10.25" style="22" customWidth="1"/>
    <col min="1875" max="1875" width="0.75" style="22" customWidth="1"/>
    <col min="1876" max="1876" width="8" style="22" customWidth="1"/>
    <col min="1877" max="1877" width="1" style="22" customWidth="1"/>
    <col min="1878" max="1878" width="8" style="22" customWidth="1"/>
    <col min="1879" max="1879" width="0.875" style="22" customWidth="1"/>
    <col min="1880" max="1883" width="10.25" style="22" customWidth="1"/>
    <col min="1884" max="1884" width="8" style="22" customWidth="1"/>
    <col min="1885" max="1885" width="0.875" style="22" customWidth="1"/>
    <col min="1886" max="1886" width="8" style="22" customWidth="1"/>
    <col min="1887" max="1890" width="10.125" style="22" customWidth="1"/>
    <col min="1891" max="1891" width="1.125" style="22" customWidth="1"/>
    <col min="1892" max="1892" width="8" style="22" customWidth="1"/>
    <col min="1893" max="1893" width="1.125" style="22" customWidth="1"/>
    <col min="1894" max="1894" width="8" style="22" customWidth="1"/>
    <col min="1895" max="1895" width="1" style="22" customWidth="1"/>
    <col min="1896" max="1899" width="10.125" style="22" customWidth="1"/>
    <col min="1900" max="1900" width="8" style="22" customWidth="1"/>
    <col min="1901" max="1901" width="1.5" style="22" customWidth="1"/>
    <col min="1902" max="1902" width="8" style="22"/>
    <col min="1903" max="1906" width="10.375" style="22" customWidth="1"/>
    <col min="1907" max="1907" width="1.25" style="22" customWidth="1"/>
    <col min="1908" max="1908" width="8" style="22"/>
    <col min="1909" max="1909" width="0.875" style="22" customWidth="1"/>
    <col min="1910" max="1910" width="8" style="22"/>
    <col min="1911" max="1911" width="1" style="22" customWidth="1"/>
    <col min="1912" max="1915" width="10.5" style="22" customWidth="1"/>
    <col min="1916" max="1916" width="8" style="22"/>
    <col min="1917" max="1917" width="1" style="22" customWidth="1"/>
    <col min="1918" max="1918" width="8" style="22"/>
    <col min="1919" max="1922" width="10.5" style="22" customWidth="1"/>
    <col min="1923" max="1923" width="0.875" style="22" customWidth="1"/>
    <col min="1924" max="1924" width="8" style="22"/>
    <col min="1925" max="1925" width="1" style="22" customWidth="1"/>
    <col min="1926" max="1926" width="8" style="22"/>
    <col min="1927" max="1927" width="0.875" style="22" customWidth="1"/>
    <col min="1928" max="1931" width="10.375" style="22" customWidth="1"/>
    <col min="1932" max="1932" width="8" style="22"/>
    <col min="1933" max="1933" width="0.875" style="22" customWidth="1"/>
    <col min="1934" max="1934" width="8" style="22"/>
    <col min="1935" max="1938" width="10.625" style="22" customWidth="1"/>
    <col min="1939" max="1939" width="1.125" style="22" customWidth="1"/>
    <col min="1940" max="1940" width="8" style="22"/>
    <col min="1941" max="1941" width="0.875" style="22" customWidth="1"/>
    <col min="1942" max="1942" width="8" style="22"/>
    <col min="1943" max="1943" width="1" style="22" customWidth="1"/>
    <col min="1944" max="1947" width="10.5" style="22" customWidth="1"/>
    <col min="1948" max="1948" width="8" style="22"/>
    <col min="1949" max="1949" width="0.875" style="22" customWidth="1"/>
    <col min="1950" max="1950" width="8" style="22"/>
    <col min="1951" max="1954" width="10.625" style="22" customWidth="1"/>
    <col min="1955" max="1955" width="0.75" style="22" customWidth="1"/>
    <col min="1956" max="1956" width="8" style="22"/>
    <col min="1957" max="1957" width="0.875" style="22" customWidth="1"/>
    <col min="1958" max="1958" width="8" style="22"/>
    <col min="1959" max="1959" width="0.75" style="22" customWidth="1"/>
    <col min="1960" max="1963" width="10.75" style="22" customWidth="1"/>
    <col min="1964" max="1964" width="8" style="22" customWidth="1"/>
    <col min="1965" max="1965" width="0.875" style="22" customWidth="1"/>
    <col min="1966" max="1966" width="8" style="22"/>
    <col min="1967" max="1970" width="11.125" style="22" customWidth="1"/>
    <col min="1971" max="1971" width="0.875" style="22" customWidth="1"/>
    <col min="1972" max="1972" width="8" style="22"/>
    <col min="1973" max="1973" width="0.75" style="22" customWidth="1"/>
    <col min="1974" max="1974" width="8" style="22"/>
    <col min="1975" max="1975" width="0.625" style="22" customWidth="1"/>
    <col min="1976" max="1979" width="10" style="22" customWidth="1"/>
    <col min="1980" max="1980" width="8" style="22"/>
    <col min="1981" max="1981" width="0.625" style="22" customWidth="1"/>
    <col min="1982" max="1982" width="8" style="22"/>
    <col min="1983" max="1986" width="10.25" style="22" customWidth="1"/>
    <col min="1987" max="1987" width="1.125" style="22" customWidth="1"/>
    <col min="1988" max="1988" width="8" style="22"/>
    <col min="1989" max="1989" width="0.875" style="22" customWidth="1"/>
    <col min="1990" max="1990" width="8" style="22"/>
    <col min="1991" max="1991" width="0.625" style="22" customWidth="1"/>
    <col min="1992" max="1995" width="10.625" style="22" customWidth="1"/>
    <col min="1996" max="1996" width="8.5" style="22" bestFit="1" customWidth="1"/>
    <col min="1997" max="2009" width="8" style="22"/>
    <col min="2010" max="2010" width="15.625" style="22" customWidth="1"/>
    <col min="2011" max="2011" width="8" style="22"/>
    <col min="2012" max="2037" width="0" style="22" hidden="1" customWidth="1"/>
    <col min="2038" max="2038" width="9.625" style="22" customWidth="1"/>
    <col min="2039" max="2053" width="0" style="22" hidden="1" customWidth="1"/>
    <col min="2054" max="2054" width="8" style="22" customWidth="1"/>
    <col min="2055" max="2059" width="0" style="22" hidden="1" customWidth="1"/>
    <col min="2060" max="2060" width="9" style="22" customWidth="1"/>
    <col min="2061" max="2061" width="0.625" style="22" customWidth="1"/>
    <col min="2062" max="2062" width="8" style="22" customWidth="1"/>
    <col min="2063" max="2066" width="10.5" style="22" customWidth="1"/>
    <col min="2067" max="2067" width="1" style="22" customWidth="1"/>
    <col min="2068" max="2068" width="8" style="22" customWidth="1"/>
    <col min="2069" max="2069" width="1.5" style="22" customWidth="1"/>
    <col min="2070" max="2070" width="8" style="22" customWidth="1"/>
    <col min="2071" max="2071" width="0.875" style="22" customWidth="1"/>
    <col min="2072" max="2075" width="10.75" style="22" customWidth="1"/>
    <col min="2076" max="2076" width="8" style="22" customWidth="1"/>
    <col min="2077" max="2077" width="1.375" style="22" customWidth="1"/>
    <col min="2078" max="2078" width="8" style="22" customWidth="1"/>
    <col min="2079" max="2082" width="10.375" style="22" customWidth="1"/>
    <col min="2083" max="2083" width="0.75" style="22" customWidth="1"/>
    <col min="2084" max="2084" width="8" style="22" customWidth="1"/>
    <col min="2085" max="2085" width="0.875" style="22" customWidth="1"/>
    <col min="2086" max="2086" width="8" style="22" customWidth="1"/>
    <col min="2087" max="2087" width="0.875" style="22" customWidth="1"/>
    <col min="2088" max="2091" width="10.5" style="22" customWidth="1"/>
    <col min="2092" max="2092" width="8.5" style="22" customWidth="1"/>
    <col min="2093" max="2093" width="1.25" style="22" customWidth="1"/>
    <col min="2094" max="2094" width="8" style="22" customWidth="1"/>
    <col min="2095" max="2098" width="10.25" style="22" customWidth="1"/>
    <col min="2099" max="2099" width="1.125" style="22" customWidth="1"/>
    <col min="2100" max="2100" width="8" style="22" customWidth="1"/>
    <col min="2101" max="2101" width="1.125" style="22" customWidth="1"/>
    <col min="2102" max="2102" width="8" style="22" customWidth="1"/>
    <col min="2103" max="2103" width="1" style="22" customWidth="1"/>
    <col min="2104" max="2107" width="10.5" style="22" customWidth="1"/>
    <col min="2108" max="2108" width="8" style="22" customWidth="1"/>
    <col min="2109" max="2109" width="1" style="22" customWidth="1"/>
    <col min="2110" max="2110" width="8" style="22" customWidth="1"/>
    <col min="2111" max="2114" width="10.625" style="22" customWidth="1"/>
    <col min="2115" max="2115" width="1" style="22" customWidth="1"/>
    <col min="2116" max="2116" width="8" style="22" customWidth="1"/>
    <col min="2117" max="2117" width="1.125" style="22" customWidth="1"/>
    <col min="2118" max="2118" width="8" style="22" customWidth="1"/>
    <col min="2119" max="2119" width="1.125" style="22" customWidth="1"/>
    <col min="2120" max="2123" width="10.375" style="22" customWidth="1"/>
    <col min="2124" max="2124" width="8" style="22" customWidth="1"/>
    <col min="2125" max="2125" width="0.75" style="22" customWidth="1"/>
    <col min="2126" max="2126" width="8" style="22" customWidth="1"/>
    <col min="2127" max="2130" width="10.25" style="22" customWidth="1"/>
    <col min="2131" max="2131" width="0.75" style="22" customWidth="1"/>
    <col min="2132" max="2132" width="8" style="22" customWidth="1"/>
    <col min="2133" max="2133" width="1" style="22" customWidth="1"/>
    <col min="2134" max="2134" width="8" style="22" customWidth="1"/>
    <col min="2135" max="2135" width="0.875" style="22" customWidth="1"/>
    <col min="2136" max="2139" width="10.25" style="22" customWidth="1"/>
    <col min="2140" max="2140" width="8" style="22" customWidth="1"/>
    <col min="2141" max="2141" width="0.875" style="22" customWidth="1"/>
    <col min="2142" max="2142" width="8" style="22" customWidth="1"/>
    <col min="2143" max="2146" width="10.125" style="22" customWidth="1"/>
    <col min="2147" max="2147" width="1.125" style="22" customWidth="1"/>
    <col min="2148" max="2148" width="8" style="22" customWidth="1"/>
    <col min="2149" max="2149" width="1.125" style="22" customWidth="1"/>
    <col min="2150" max="2150" width="8" style="22" customWidth="1"/>
    <col min="2151" max="2151" width="1" style="22" customWidth="1"/>
    <col min="2152" max="2155" width="10.125" style="22" customWidth="1"/>
    <col min="2156" max="2156" width="8" style="22" customWidth="1"/>
    <col min="2157" max="2157" width="1.5" style="22" customWidth="1"/>
    <col min="2158" max="2158" width="8" style="22"/>
    <col min="2159" max="2162" width="10.375" style="22" customWidth="1"/>
    <col min="2163" max="2163" width="1.25" style="22" customWidth="1"/>
    <col min="2164" max="2164" width="8" style="22"/>
    <col min="2165" max="2165" width="0.875" style="22" customWidth="1"/>
    <col min="2166" max="2166" width="8" style="22"/>
    <col min="2167" max="2167" width="1" style="22" customWidth="1"/>
    <col min="2168" max="2171" width="10.5" style="22" customWidth="1"/>
    <col min="2172" max="2172" width="8" style="22"/>
    <col min="2173" max="2173" width="1" style="22" customWidth="1"/>
    <col min="2174" max="2174" width="8" style="22"/>
    <col min="2175" max="2178" width="10.5" style="22" customWidth="1"/>
    <col min="2179" max="2179" width="0.875" style="22" customWidth="1"/>
    <col min="2180" max="2180" width="8" style="22"/>
    <col min="2181" max="2181" width="1" style="22" customWidth="1"/>
    <col min="2182" max="2182" width="8" style="22"/>
    <col min="2183" max="2183" width="0.875" style="22" customWidth="1"/>
    <col min="2184" max="2187" width="10.375" style="22" customWidth="1"/>
    <col min="2188" max="2188" width="8" style="22"/>
    <col min="2189" max="2189" width="0.875" style="22" customWidth="1"/>
    <col min="2190" max="2190" width="8" style="22"/>
    <col min="2191" max="2194" width="10.625" style="22" customWidth="1"/>
    <col min="2195" max="2195" width="1.125" style="22" customWidth="1"/>
    <col min="2196" max="2196" width="8" style="22"/>
    <col min="2197" max="2197" width="0.875" style="22" customWidth="1"/>
    <col min="2198" max="2198" width="8" style="22"/>
    <col min="2199" max="2199" width="1" style="22" customWidth="1"/>
    <col min="2200" max="2203" width="10.5" style="22" customWidth="1"/>
    <col min="2204" max="2204" width="8" style="22"/>
    <col min="2205" max="2205" width="0.875" style="22" customWidth="1"/>
    <col min="2206" max="2206" width="8" style="22"/>
    <col min="2207" max="2210" width="10.625" style="22" customWidth="1"/>
    <col min="2211" max="2211" width="0.75" style="22" customWidth="1"/>
    <col min="2212" max="2212" width="8" style="22"/>
    <col min="2213" max="2213" width="0.875" style="22" customWidth="1"/>
    <col min="2214" max="2214" width="8" style="22"/>
    <col min="2215" max="2215" width="0.75" style="22" customWidth="1"/>
    <col min="2216" max="2219" width="10.75" style="22" customWidth="1"/>
    <col min="2220" max="2220" width="8" style="22" customWidth="1"/>
    <col min="2221" max="2221" width="0.875" style="22" customWidth="1"/>
    <col min="2222" max="2222" width="8" style="22"/>
    <col min="2223" max="2226" width="11.125" style="22" customWidth="1"/>
    <col min="2227" max="2227" width="0.875" style="22" customWidth="1"/>
    <col min="2228" max="2228" width="8" style="22"/>
    <col min="2229" max="2229" width="0.75" style="22" customWidth="1"/>
    <col min="2230" max="2230" width="8" style="22"/>
    <col min="2231" max="2231" width="0.625" style="22" customWidth="1"/>
    <col min="2232" max="2235" width="10" style="22" customWidth="1"/>
    <col min="2236" max="2236" width="8" style="22"/>
    <col min="2237" max="2237" width="0.625" style="22" customWidth="1"/>
    <col min="2238" max="2238" width="8" style="22"/>
    <col min="2239" max="2242" width="10.25" style="22" customWidth="1"/>
    <col min="2243" max="2243" width="1.125" style="22" customWidth="1"/>
    <col min="2244" max="2244" width="8" style="22"/>
    <col min="2245" max="2245" width="0.875" style="22" customWidth="1"/>
    <col min="2246" max="2246" width="8" style="22"/>
    <col min="2247" max="2247" width="0.625" style="22" customWidth="1"/>
    <col min="2248" max="2251" width="10.625" style="22" customWidth="1"/>
    <col min="2252" max="2252" width="8.5" style="22" bestFit="1" customWidth="1"/>
    <col min="2253" max="2265" width="8" style="22"/>
    <col min="2266" max="2266" width="15.625" style="22" customWidth="1"/>
    <col min="2267" max="2267" width="8" style="22"/>
    <col min="2268" max="2293" width="0" style="22" hidden="1" customWidth="1"/>
    <col min="2294" max="2294" width="9.625" style="22" customWidth="1"/>
    <col min="2295" max="2309" width="0" style="22" hidden="1" customWidth="1"/>
    <col min="2310" max="2310" width="8" style="22" customWidth="1"/>
    <col min="2311" max="2315" width="0" style="22" hidden="1" customWidth="1"/>
    <col min="2316" max="2316" width="9" style="22" customWidth="1"/>
    <col min="2317" max="2317" width="0.625" style="22" customWidth="1"/>
    <col min="2318" max="2318" width="8" style="22" customWidth="1"/>
    <col min="2319" max="2322" width="10.5" style="22" customWidth="1"/>
    <col min="2323" max="2323" width="1" style="22" customWidth="1"/>
    <col min="2324" max="2324" width="8" style="22" customWidth="1"/>
    <col min="2325" max="2325" width="1.5" style="22" customWidth="1"/>
    <col min="2326" max="2326" width="8" style="22" customWidth="1"/>
    <col min="2327" max="2327" width="0.875" style="22" customWidth="1"/>
    <col min="2328" max="2331" width="10.75" style="22" customWidth="1"/>
    <col min="2332" max="2332" width="8" style="22" customWidth="1"/>
    <col min="2333" max="2333" width="1.375" style="22" customWidth="1"/>
    <col min="2334" max="2334" width="8" style="22" customWidth="1"/>
    <col min="2335" max="2338" width="10.375" style="22" customWidth="1"/>
    <col min="2339" max="2339" width="0.75" style="22" customWidth="1"/>
    <col min="2340" max="2340" width="8" style="22" customWidth="1"/>
    <col min="2341" max="2341" width="0.875" style="22" customWidth="1"/>
    <col min="2342" max="2342" width="8" style="22" customWidth="1"/>
    <col min="2343" max="2343" width="0.875" style="22" customWidth="1"/>
    <col min="2344" max="2347" width="10.5" style="22" customWidth="1"/>
    <col min="2348" max="2348" width="8.5" style="22" customWidth="1"/>
    <col min="2349" max="2349" width="1.25" style="22" customWidth="1"/>
    <col min="2350" max="2350" width="8" style="22" customWidth="1"/>
    <col min="2351" max="2354" width="10.25" style="22" customWidth="1"/>
    <col min="2355" max="2355" width="1.125" style="22" customWidth="1"/>
    <col min="2356" max="2356" width="8" style="22" customWidth="1"/>
    <col min="2357" max="2357" width="1.125" style="22" customWidth="1"/>
    <col min="2358" max="2358" width="8" style="22" customWidth="1"/>
    <col min="2359" max="2359" width="1" style="22" customWidth="1"/>
    <col min="2360" max="2363" width="10.5" style="22" customWidth="1"/>
    <col min="2364" max="2364" width="8" style="22" customWidth="1"/>
    <col min="2365" max="2365" width="1" style="22" customWidth="1"/>
    <col min="2366" max="2366" width="8" style="22" customWidth="1"/>
    <col min="2367" max="2370" width="10.625" style="22" customWidth="1"/>
    <col min="2371" max="2371" width="1" style="22" customWidth="1"/>
    <col min="2372" max="2372" width="8" style="22" customWidth="1"/>
    <col min="2373" max="2373" width="1.125" style="22" customWidth="1"/>
    <col min="2374" max="2374" width="8" style="22" customWidth="1"/>
    <col min="2375" max="2375" width="1.125" style="22" customWidth="1"/>
    <col min="2376" max="2379" width="10.375" style="22" customWidth="1"/>
    <col min="2380" max="2380" width="8" style="22" customWidth="1"/>
    <col min="2381" max="2381" width="0.75" style="22" customWidth="1"/>
    <col min="2382" max="2382" width="8" style="22" customWidth="1"/>
    <col min="2383" max="2386" width="10.25" style="22" customWidth="1"/>
    <col min="2387" max="2387" width="0.75" style="22" customWidth="1"/>
    <col min="2388" max="2388" width="8" style="22" customWidth="1"/>
    <col min="2389" max="2389" width="1" style="22" customWidth="1"/>
    <col min="2390" max="2390" width="8" style="22" customWidth="1"/>
    <col min="2391" max="2391" width="0.875" style="22" customWidth="1"/>
    <col min="2392" max="2395" width="10.25" style="22" customWidth="1"/>
    <col min="2396" max="2396" width="8" style="22" customWidth="1"/>
    <col min="2397" max="2397" width="0.875" style="22" customWidth="1"/>
    <col min="2398" max="2398" width="8" style="22" customWidth="1"/>
    <col min="2399" max="2402" width="10.125" style="22" customWidth="1"/>
    <col min="2403" max="2403" width="1.125" style="22" customWidth="1"/>
    <col min="2404" max="2404" width="8" style="22" customWidth="1"/>
    <col min="2405" max="2405" width="1.125" style="22" customWidth="1"/>
    <col min="2406" max="2406" width="8" style="22" customWidth="1"/>
    <col min="2407" max="2407" width="1" style="22" customWidth="1"/>
    <col min="2408" max="2411" width="10.125" style="22" customWidth="1"/>
    <col min="2412" max="2412" width="8" style="22" customWidth="1"/>
    <col min="2413" max="2413" width="1.5" style="22" customWidth="1"/>
    <col min="2414" max="2414" width="8" style="22"/>
    <col min="2415" max="2418" width="10.375" style="22" customWidth="1"/>
    <col min="2419" max="2419" width="1.25" style="22" customWidth="1"/>
    <col min="2420" max="2420" width="8" style="22"/>
    <col min="2421" max="2421" width="0.875" style="22" customWidth="1"/>
    <col min="2422" max="2422" width="8" style="22"/>
    <col min="2423" max="2423" width="1" style="22" customWidth="1"/>
    <col min="2424" max="2427" width="10.5" style="22" customWidth="1"/>
    <col min="2428" max="2428" width="8" style="22"/>
    <col min="2429" max="2429" width="1" style="22" customWidth="1"/>
    <col min="2430" max="2430" width="8" style="22"/>
    <col min="2431" max="2434" width="10.5" style="22" customWidth="1"/>
    <col min="2435" max="2435" width="0.875" style="22" customWidth="1"/>
    <col min="2436" max="2436" width="8" style="22"/>
    <col min="2437" max="2437" width="1" style="22" customWidth="1"/>
    <col min="2438" max="2438" width="8" style="22"/>
    <col min="2439" max="2439" width="0.875" style="22" customWidth="1"/>
    <col min="2440" max="2443" width="10.375" style="22" customWidth="1"/>
    <col min="2444" max="2444" width="8" style="22"/>
    <col min="2445" max="2445" width="0.875" style="22" customWidth="1"/>
    <col min="2446" max="2446" width="8" style="22"/>
    <col min="2447" max="2450" width="10.625" style="22" customWidth="1"/>
    <col min="2451" max="2451" width="1.125" style="22" customWidth="1"/>
    <col min="2452" max="2452" width="8" style="22"/>
    <col min="2453" max="2453" width="0.875" style="22" customWidth="1"/>
    <col min="2454" max="2454" width="8" style="22"/>
    <col min="2455" max="2455" width="1" style="22" customWidth="1"/>
    <col min="2456" max="2459" width="10.5" style="22" customWidth="1"/>
    <col min="2460" max="2460" width="8" style="22"/>
    <col min="2461" max="2461" width="0.875" style="22" customWidth="1"/>
    <col min="2462" max="2462" width="8" style="22"/>
    <col min="2463" max="2466" width="10.625" style="22" customWidth="1"/>
    <col min="2467" max="2467" width="0.75" style="22" customWidth="1"/>
    <col min="2468" max="2468" width="8" style="22"/>
    <col min="2469" max="2469" width="0.875" style="22" customWidth="1"/>
    <col min="2470" max="2470" width="8" style="22"/>
    <col min="2471" max="2471" width="0.75" style="22" customWidth="1"/>
    <col min="2472" max="2475" width="10.75" style="22" customWidth="1"/>
    <col min="2476" max="2476" width="8" style="22" customWidth="1"/>
    <col min="2477" max="2477" width="0.875" style="22" customWidth="1"/>
    <col min="2478" max="2478" width="8" style="22"/>
    <col min="2479" max="2482" width="11.125" style="22" customWidth="1"/>
    <col min="2483" max="2483" width="0.875" style="22" customWidth="1"/>
    <col min="2484" max="2484" width="8" style="22"/>
    <col min="2485" max="2485" width="0.75" style="22" customWidth="1"/>
    <col min="2486" max="2486" width="8" style="22"/>
    <col min="2487" max="2487" width="0.625" style="22" customWidth="1"/>
    <col min="2488" max="2491" width="10" style="22" customWidth="1"/>
    <col min="2492" max="2492" width="8" style="22"/>
    <col min="2493" max="2493" width="0.625" style="22" customWidth="1"/>
    <col min="2494" max="2494" width="8" style="22"/>
    <col min="2495" max="2498" width="10.25" style="22" customWidth="1"/>
    <col min="2499" max="2499" width="1.125" style="22" customWidth="1"/>
    <col min="2500" max="2500" width="8" style="22"/>
    <col min="2501" max="2501" width="0.875" style="22" customWidth="1"/>
    <col min="2502" max="2502" width="8" style="22"/>
    <col min="2503" max="2503" width="0.625" style="22" customWidth="1"/>
    <col min="2504" max="2507" width="10.625" style="22" customWidth="1"/>
    <col min="2508" max="2508" width="8.5" style="22" bestFit="1" customWidth="1"/>
    <col min="2509" max="2521" width="8" style="22"/>
    <col min="2522" max="2522" width="15.625" style="22" customWidth="1"/>
    <col min="2523" max="2523" width="8" style="22"/>
    <col min="2524" max="2549" width="0" style="22" hidden="1" customWidth="1"/>
    <col min="2550" max="2550" width="9.625" style="22" customWidth="1"/>
    <col min="2551" max="2565" width="0" style="22" hidden="1" customWidth="1"/>
    <col min="2566" max="2566" width="8" style="22" customWidth="1"/>
    <col min="2567" max="2571" width="0" style="22" hidden="1" customWidth="1"/>
    <col min="2572" max="2572" width="9" style="22" customWidth="1"/>
    <col min="2573" max="2573" width="0.625" style="22" customWidth="1"/>
    <col min="2574" max="2574" width="8" style="22" customWidth="1"/>
    <col min="2575" max="2578" width="10.5" style="22" customWidth="1"/>
    <col min="2579" max="2579" width="1" style="22" customWidth="1"/>
    <col min="2580" max="2580" width="8" style="22" customWidth="1"/>
    <col min="2581" max="2581" width="1.5" style="22" customWidth="1"/>
    <col min="2582" max="2582" width="8" style="22" customWidth="1"/>
    <col min="2583" max="2583" width="0.875" style="22" customWidth="1"/>
    <col min="2584" max="2587" width="10.75" style="22" customWidth="1"/>
    <col min="2588" max="2588" width="8" style="22" customWidth="1"/>
    <col min="2589" max="2589" width="1.375" style="22" customWidth="1"/>
    <col min="2590" max="2590" width="8" style="22" customWidth="1"/>
    <col min="2591" max="2594" width="10.375" style="22" customWidth="1"/>
    <col min="2595" max="2595" width="0.75" style="22" customWidth="1"/>
    <col min="2596" max="2596" width="8" style="22" customWidth="1"/>
    <col min="2597" max="2597" width="0.875" style="22" customWidth="1"/>
    <col min="2598" max="2598" width="8" style="22" customWidth="1"/>
    <col min="2599" max="2599" width="0.875" style="22" customWidth="1"/>
    <col min="2600" max="2603" width="10.5" style="22" customWidth="1"/>
    <col min="2604" max="2604" width="8.5" style="22" customWidth="1"/>
    <col min="2605" max="2605" width="1.25" style="22" customWidth="1"/>
    <col min="2606" max="2606" width="8" style="22" customWidth="1"/>
    <col min="2607" max="2610" width="10.25" style="22" customWidth="1"/>
    <col min="2611" max="2611" width="1.125" style="22" customWidth="1"/>
    <col min="2612" max="2612" width="8" style="22" customWidth="1"/>
    <col min="2613" max="2613" width="1.125" style="22" customWidth="1"/>
    <col min="2614" max="2614" width="8" style="22" customWidth="1"/>
    <col min="2615" max="2615" width="1" style="22" customWidth="1"/>
    <col min="2616" max="2619" width="10.5" style="22" customWidth="1"/>
    <col min="2620" max="2620" width="8" style="22" customWidth="1"/>
    <col min="2621" max="2621" width="1" style="22" customWidth="1"/>
    <col min="2622" max="2622" width="8" style="22" customWidth="1"/>
    <col min="2623" max="2626" width="10.625" style="22" customWidth="1"/>
    <col min="2627" max="2627" width="1" style="22" customWidth="1"/>
    <col min="2628" max="2628" width="8" style="22" customWidth="1"/>
    <col min="2629" max="2629" width="1.125" style="22" customWidth="1"/>
    <col min="2630" max="2630" width="8" style="22" customWidth="1"/>
    <col min="2631" max="2631" width="1.125" style="22" customWidth="1"/>
    <col min="2632" max="2635" width="10.375" style="22" customWidth="1"/>
    <col min="2636" max="2636" width="8" style="22" customWidth="1"/>
    <col min="2637" max="2637" width="0.75" style="22" customWidth="1"/>
    <col min="2638" max="2638" width="8" style="22" customWidth="1"/>
    <col min="2639" max="2642" width="10.25" style="22" customWidth="1"/>
    <col min="2643" max="2643" width="0.75" style="22" customWidth="1"/>
    <col min="2644" max="2644" width="8" style="22" customWidth="1"/>
    <col min="2645" max="2645" width="1" style="22" customWidth="1"/>
    <col min="2646" max="2646" width="8" style="22" customWidth="1"/>
    <col min="2647" max="2647" width="0.875" style="22" customWidth="1"/>
    <col min="2648" max="2651" width="10.25" style="22" customWidth="1"/>
    <col min="2652" max="2652" width="8" style="22" customWidth="1"/>
    <col min="2653" max="2653" width="0.875" style="22" customWidth="1"/>
    <col min="2654" max="2654" width="8" style="22" customWidth="1"/>
    <col min="2655" max="2658" width="10.125" style="22" customWidth="1"/>
    <col min="2659" max="2659" width="1.125" style="22" customWidth="1"/>
    <col min="2660" max="2660" width="8" style="22" customWidth="1"/>
    <col min="2661" max="2661" width="1.125" style="22" customWidth="1"/>
    <col min="2662" max="2662" width="8" style="22" customWidth="1"/>
    <col min="2663" max="2663" width="1" style="22" customWidth="1"/>
    <col min="2664" max="2667" width="10.125" style="22" customWidth="1"/>
    <col min="2668" max="2668" width="8" style="22" customWidth="1"/>
    <col min="2669" max="2669" width="1.5" style="22" customWidth="1"/>
    <col min="2670" max="2670" width="8" style="22"/>
    <col min="2671" max="2674" width="10.375" style="22" customWidth="1"/>
    <col min="2675" max="2675" width="1.25" style="22" customWidth="1"/>
    <col min="2676" max="2676" width="8" style="22"/>
    <col min="2677" max="2677" width="0.875" style="22" customWidth="1"/>
    <col min="2678" max="2678" width="8" style="22"/>
    <col min="2679" max="2679" width="1" style="22" customWidth="1"/>
    <col min="2680" max="2683" width="10.5" style="22" customWidth="1"/>
    <col min="2684" max="2684" width="8" style="22"/>
    <col min="2685" max="2685" width="1" style="22" customWidth="1"/>
    <col min="2686" max="2686" width="8" style="22"/>
    <col min="2687" max="2690" width="10.5" style="22" customWidth="1"/>
    <col min="2691" max="2691" width="0.875" style="22" customWidth="1"/>
    <col min="2692" max="2692" width="8" style="22"/>
    <col min="2693" max="2693" width="1" style="22" customWidth="1"/>
    <col min="2694" max="2694" width="8" style="22"/>
    <col min="2695" max="2695" width="0.875" style="22" customWidth="1"/>
    <col min="2696" max="2699" width="10.375" style="22" customWidth="1"/>
    <col min="2700" max="2700" width="8" style="22"/>
    <col min="2701" max="2701" width="0.875" style="22" customWidth="1"/>
    <col min="2702" max="2702" width="8" style="22"/>
    <col min="2703" max="2706" width="10.625" style="22" customWidth="1"/>
    <col min="2707" max="2707" width="1.125" style="22" customWidth="1"/>
    <col min="2708" max="2708" width="8" style="22"/>
    <col min="2709" max="2709" width="0.875" style="22" customWidth="1"/>
    <col min="2710" max="2710" width="8" style="22"/>
    <col min="2711" max="2711" width="1" style="22" customWidth="1"/>
    <col min="2712" max="2715" width="10.5" style="22" customWidth="1"/>
    <col min="2716" max="2716" width="8" style="22"/>
    <col min="2717" max="2717" width="0.875" style="22" customWidth="1"/>
    <col min="2718" max="2718" width="8" style="22"/>
    <col min="2719" max="2722" width="10.625" style="22" customWidth="1"/>
    <col min="2723" max="2723" width="0.75" style="22" customWidth="1"/>
    <col min="2724" max="2724" width="8" style="22"/>
    <col min="2725" max="2725" width="0.875" style="22" customWidth="1"/>
    <col min="2726" max="2726" width="8" style="22"/>
    <col min="2727" max="2727" width="0.75" style="22" customWidth="1"/>
    <col min="2728" max="2731" width="10.75" style="22" customWidth="1"/>
    <col min="2732" max="2732" width="8" style="22" customWidth="1"/>
    <col min="2733" max="2733" width="0.875" style="22" customWidth="1"/>
    <col min="2734" max="2734" width="8" style="22"/>
    <col min="2735" max="2738" width="11.125" style="22" customWidth="1"/>
    <col min="2739" max="2739" width="0.875" style="22" customWidth="1"/>
    <col min="2740" max="2740" width="8" style="22"/>
    <col min="2741" max="2741" width="0.75" style="22" customWidth="1"/>
    <col min="2742" max="2742" width="8" style="22"/>
    <col min="2743" max="2743" width="0.625" style="22" customWidth="1"/>
    <col min="2744" max="2747" width="10" style="22" customWidth="1"/>
    <col min="2748" max="2748" width="8" style="22"/>
    <col min="2749" max="2749" width="0.625" style="22" customWidth="1"/>
    <col min="2750" max="2750" width="8" style="22"/>
    <col min="2751" max="2754" width="10.25" style="22" customWidth="1"/>
    <col min="2755" max="2755" width="1.125" style="22" customWidth="1"/>
    <col min="2756" max="2756" width="8" style="22"/>
    <col min="2757" max="2757" width="0.875" style="22" customWidth="1"/>
    <col min="2758" max="2758" width="8" style="22"/>
    <col min="2759" max="2759" width="0.625" style="22" customWidth="1"/>
    <col min="2760" max="2763" width="10.625" style="22" customWidth="1"/>
    <col min="2764" max="2764" width="8.5" style="22" bestFit="1" customWidth="1"/>
    <col min="2765" max="2777" width="8" style="22"/>
    <col min="2778" max="2778" width="15.625" style="22" customWidth="1"/>
    <col min="2779" max="2779" width="8" style="22"/>
    <col min="2780" max="2805" width="0" style="22" hidden="1" customWidth="1"/>
    <col min="2806" max="2806" width="9.625" style="22" customWidth="1"/>
    <col min="2807" max="2821" width="0" style="22" hidden="1" customWidth="1"/>
    <col min="2822" max="2822" width="8" style="22" customWidth="1"/>
    <col min="2823" max="2827" width="0" style="22" hidden="1" customWidth="1"/>
    <col min="2828" max="2828" width="9" style="22" customWidth="1"/>
    <col min="2829" max="2829" width="0.625" style="22" customWidth="1"/>
    <col min="2830" max="2830" width="8" style="22" customWidth="1"/>
    <col min="2831" max="2834" width="10.5" style="22" customWidth="1"/>
    <col min="2835" max="2835" width="1" style="22" customWidth="1"/>
    <col min="2836" max="2836" width="8" style="22" customWidth="1"/>
    <col min="2837" max="2837" width="1.5" style="22" customWidth="1"/>
    <col min="2838" max="2838" width="8" style="22" customWidth="1"/>
    <col min="2839" max="2839" width="0.875" style="22" customWidth="1"/>
    <col min="2840" max="2843" width="10.75" style="22" customWidth="1"/>
    <col min="2844" max="2844" width="8" style="22" customWidth="1"/>
    <col min="2845" max="2845" width="1.375" style="22" customWidth="1"/>
    <col min="2846" max="2846" width="8" style="22" customWidth="1"/>
    <col min="2847" max="2850" width="10.375" style="22" customWidth="1"/>
    <col min="2851" max="2851" width="0.75" style="22" customWidth="1"/>
    <col min="2852" max="2852" width="8" style="22" customWidth="1"/>
    <col min="2853" max="2853" width="0.875" style="22" customWidth="1"/>
    <col min="2854" max="2854" width="8" style="22" customWidth="1"/>
    <col min="2855" max="2855" width="0.875" style="22" customWidth="1"/>
    <col min="2856" max="2859" width="10.5" style="22" customWidth="1"/>
    <col min="2860" max="2860" width="8.5" style="22" customWidth="1"/>
    <col min="2861" max="2861" width="1.25" style="22" customWidth="1"/>
    <col min="2862" max="2862" width="8" style="22" customWidth="1"/>
    <col min="2863" max="2866" width="10.25" style="22" customWidth="1"/>
    <col min="2867" max="2867" width="1.125" style="22" customWidth="1"/>
    <col min="2868" max="2868" width="8" style="22" customWidth="1"/>
    <col min="2869" max="2869" width="1.125" style="22" customWidth="1"/>
    <col min="2870" max="2870" width="8" style="22" customWidth="1"/>
    <col min="2871" max="2871" width="1" style="22" customWidth="1"/>
    <col min="2872" max="2875" width="10.5" style="22" customWidth="1"/>
    <col min="2876" max="2876" width="8" style="22" customWidth="1"/>
    <col min="2877" max="2877" width="1" style="22" customWidth="1"/>
    <col min="2878" max="2878" width="8" style="22" customWidth="1"/>
    <col min="2879" max="2882" width="10.625" style="22" customWidth="1"/>
    <col min="2883" max="2883" width="1" style="22" customWidth="1"/>
    <col min="2884" max="2884" width="8" style="22" customWidth="1"/>
    <col min="2885" max="2885" width="1.125" style="22" customWidth="1"/>
    <col min="2886" max="2886" width="8" style="22" customWidth="1"/>
    <col min="2887" max="2887" width="1.125" style="22" customWidth="1"/>
    <col min="2888" max="2891" width="10.375" style="22" customWidth="1"/>
    <col min="2892" max="2892" width="8" style="22" customWidth="1"/>
    <col min="2893" max="2893" width="0.75" style="22" customWidth="1"/>
    <col min="2894" max="2894" width="8" style="22" customWidth="1"/>
    <col min="2895" max="2898" width="10.25" style="22" customWidth="1"/>
    <col min="2899" max="2899" width="0.75" style="22" customWidth="1"/>
    <col min="2900" max="2900" width="8" style="22" customWidth="1"/>
    <col min="2901" max="2901" width="1" style="22" customWidth="1"/>
    <col min="2902" max="2902" width="8" style="22" customWidth="1"/>
    <col min="2903" max="2903" width="0.875" style="22" customWidth="1"/>
    <col min="2904" max="2907" width="10.25" style="22" customWidth="1"/>
    <col min="2908" max="2908" width="8" style="22" customWidth="1"/>
    <col min="2909" max="2909" width="0.875" style="22" customWidth="1"/>
    <col min="2910" max="2910" width="8" style="22" customWidth="1"/>
    <col min="2911" max="2914" width="10.125" style="22" customWidth="1"/>
    <col min="2915" max="2915" width="1.125" style="22" customWidth="1"/>
    <col min="2916" max="2916" width="8" style="22" customWidth="1"/>
    <col min="2917" max="2917" width="1.125" style="22" customWidth="1"/>
    <col min="2918" max="2918" width="8" style="22" customWidth="1"/>
    <col min="2919" max="2919" width="1" style="22" customWidth="1"/>
    <col min="2920" max="2923" width="10.125" style="22" customWidth="1"/>
    <col min="2924" max="2924" width="8" style="22" customWidth="1"/>
    <col min="2925" max="2925" width="1.5" style="22" customWidth="1"/>
    <col min="2926" max="2926" width="8" style="22"/>
    <col min="2927" max="2930" width="10.375" style="22" customWidth="1"/>
    <col min="2931" max="2931" width="1.25" style="22" customWidth="1"/>
    <col min="2932" max="2932" width="8" style="22"/>
    <col min="2933" max="2933" width="0.875" style="22" customWidth="1"/>
    <col min="2934" max="2934" width="8" style="22"/>
    <col min="2935" max="2935" width="1" style="22" customWidth="1"/>
    <col min="2936" max="2939" width="10.5" style="22" customWidth="1"/>
    <col min="2940" max="2940" width="8" style="22"/>
    <col min="2941" max="2941" width="1" style="22" customWidth="1"/>
    <col min="2942" max="2942" width="8" style="22"/>
    <col min="2943" max="2946" width="10.5" style="22" customWidth="1"/>
    <col min="2947" max="2947" width="0.875" style="22" customWidth="1"/>
    <col min="2948" max="2948" width="8" style="22"/>
    <col min="2949" max="2949" width="1" style="22" customWidth="1"/>
    <col min="2950" max="2950" width="8" style="22"/>
    <col min="2951" max="2951" width="0.875" style="22" customWidth="1"/>
    <col min="2952" max="2955" width="10.375" style="22" customWidth="1"/>
    <col min="2956" max="2956" width="8" style="22"/>
    <col min="2957" max="2957" width="0.875" style="22" customWidth="1"/>
    <col min="2958" max="2958" width="8" style="22"/>
    <col min="2959" max="2962" width="10.625" style="22" customWidth="1"/>
    <col min="2963" max="2963" width="1.125" style="22" customWidth="1"/>
    <col min="2964" max="2964" width="8" style="22"/>
    <col min="2965" max="2965" width="0.875" style="22" customWidth="1"/>
    <col min="2966" max="2966" width="8" style="22"/>
    <col min="2967" max="2967" width="1" style="22" customWidth="1"/>
    <col min="2968" max="2971" width="10.5" style="22" customWidth="1"/>
    <col min="2972" max="2972" width="8" style="22"/>
    <col min="2973" max="2973" width="0.875" style="22" customWidth="1"/>
    <col min="2974" max="2974" width="8" style="22"/>
    <col min="2975" max="2978" width="10.625" style="22" customWidth="1"/>
    <col min="2979" max="2979" width="0.75" style="22" customWidth="1"/>
    <col min="2980" max="2980" width="8" style="22"/>
    <col min="2981" max="2981" width="0.875" style="22" customWidth="1"/>
    <col min="2982" max="2982" width="8" style="22"/>
    <col min="2983" max="2983" width="0.75" style="22" customWidth="1"/>
    <col min="2984" max="2987" width="10.75" style="22" customWidth="1"/>
    <col min="2988" max="2988" width="8" style="22" customWidth="1"/>
    <col min="2989" max="2989" width="0.875" style="22" customWidth="1"/>
    <col min="2990" max="2990" width="8" style="22"/>
    <col min="2991" max="2994" width="11.125" style="22" customWidth="1"/>
    <col min="2995" max="2995" width="0.875" style="22" customWidth="1"/>
    <col min="2996" max="2996" width="8" style="22"/>
    <col min="2997" max="2997" width="0.75" style="22" customWidth="1"/>
    <col min="2998" max="2998" width="8" style="22"/>
    <col min="2999" max="2999" width="0.625" style="22" customWidth="1"/>
    <col min="3000" max="3003" width="10" style="22" customWidth="1"/>
    <col min="3004" max="3004" width="8" style="22"/>
    <col min="3005" max="3005" width="0.625" style="22" customWidth="1"/>
    <col min="3006" max="3006" width="8" style="22"/>
    <col min="3007" max="3010" width="10.25" style="22" customWidth="1"/>
    <col min="3011" max="3011" width="1.125" style="22" customWidth="1"/>
    <col min="3012" max="3012" width="8" style="22"/>
    <col min="3013" max="3013" width="0.875" style="22" customWidth="1"/>
    <col min="3014" max="3014" width="8" style="22"/>
    <col min="3015" max="3015" width="0.625" style="22" customWidth="1"/>
    <col min="3016" max="3019" width="10.625" style="22" customWidth="1"/>
    <col min="3020" max="3020" width="8.5" style="22" bestFit="1" customWidth="1"/>
    <col min="3021" max="3033" width="8" style="22"/>
    <col min="3034" max="3034" width="15.625" style="22" customWidth="1"/>
    <col min="3035" max="3035" width="8" style="22"/>
    <col min="3036" max="3061" width="0" style="22" hidden="1" customWidth="1"/>
    <col min="3062" max="3062" width="9.625" style="22" customWidth="1"/>
    <col min="3063" max="3077" width="0" style="22" hidden="1" customWidth="1"/>
    <col min="3078" max="3078" width="8" style="22" customWidth="1"/>
    <col min="3079" max="3083" width="0" style="22" hidden="1" customWidth="1"/>
    <col min="3084" max="3084" width="9" style="22" customWidth="1"/>
    <col min="3085" max="3085" width="0.625" style="22" customWidth="1"/>
    <col min="3086" max="3086" width="8" style="22" customWidth="1"/>
    <col min="3087" max="3090" width="10.5" style="22" customWidth="1"/>
    <col min="3091" max="3091" width="1" style="22" customWidth="1"/>
    <col min="3092" max="3092" width="8" style="22" customWidth="1"/>
    <col min="3093" max="3093" width="1.5" style="22" customWidth="1"/>
    <col min="3094" max="3094" width="8" style="22" customWidth="1"/>
    <col min="3095" max="3095" width="0.875" style="22" customWidth="1"/>
    <col min="3096" max="3099" width="10.75" style="22" customWidth="1"/>
    <col min="3100" max="3100" width="8" style="22" customWidth="1"/>
    <col min="3101" max="3101" width="1.375" style="22" customWidth="1"/>
    <col min="3102" max="3102" width="8" style="22" customWidth="1"/>
    <col min="3103" max="3106" width="10.375" style="22" customWidth="1"/>
    <col min="3107" max="3107" width="0.75" style="22" customWidth="1"/>
    <col min="3108" max="3108" width="8" style="22" customWidth="1"/>
    <col min="3109" max="3109" width="0.875" style="22" customWidth="1"/>
    <col min="3110" max="3110" width="8" style="22" customWidth="1"/>
    <col min="3111" max="3111" width="0.875" style="22" customWidth="1"/>
    <col min="3112" max="3115" width="10.5" style="22" customWidth="1"/>
    <col min="3116" max="3116" width="8.5" style="22" customWidth="1"/>
    <col min="3117" max="3117" width="1.25" style="22" customWidth="1"/>
    <col min="3118" max="3118" width="8" style="22" customWidth="1"/>
    <col min="3119" max="3122" width="10.25" style="22" customWidth="1"/>
    <col min="3123" max="3123" width="1.125" style="22" customWidth="1"/>
    <col min="3124" max="3124" width="8" style="22" customWidth="1"/>
    <col min="3125" max="3125" width="1.125" style="22" customWidth="1"/>
    <col min="3126" max="3126" width="8" style="22" customWidth="1"/>
    <col min="3127" max="3127" width="1" style="22" customWidth="1"/>
    <col min="3128" max="3131" width="10.5" style="22" customWidth="1"/>
    <col min="3132" max="3132" width="8" style="22" customWidth="1"/>
    <col min="3133" max="3133" width="1" style="22" customWidth="1"/>
    <col min="3134" max="3134" width="8" style="22" customWidth="1"/>
    <col min="3135" max="3138" width="10.625" style="22" customWidth="1"/>
    <col min="3139" max="3139" width="1" style="22" customWidth="1"/>
    <col min="3140" max="3140" width="8" style="22" customWidth="1"/>
    <col min="3141" max="3141" width="1.125" style="22" customWidth="1"/>
    <col min="3142" max="3142" width="8" style="22" customWidth="1"/>
    <col min="3143" max="3143" width="1.125" style="22" customWidth="1"/>
    <col min="3144" max="3147" width="10.375" style="22" customWidth="1"/>
    <col min="3148" max="3148" width="8" style="22" customWidth="1"/>
    <col min="3149" max="3149" width="0.75" style="22" customWidth="1"/>
    <col min="3150" max="3150" width="8" style="22" customWidth="1"/>
    <col min="3151" max="3154" width="10.25" style="22" customWidth="1"/>
    <col min="3155" max="3155" width="0.75" style="22" customWidth="1"/>
    <col min="3156" max="3156" width="8" style="22" customWidth="1"/>
    <col min="3157" max="3157" width="1" style="22" customWidth="1"/>
    <col min="3158" max="3158" width="8" style="22" customWidth="1"/>
    <col min="3159" max="3159" width="0.875" style="22" customWidth="1"/>
    <col min="3160" max="3163" width="10.25" style="22" customWidth="1"/>
    <col min="3164" max="3164" width="8" style="22" customWidth="1"/>
    <col min="3165" max="3165" width="0.875" style="22" customWidth="1"/>
    <col min="3166" max="3166" width="8" style="22" customWidth="1"/>
    <col min="3167" max="3170" width="10.125" style="22" customWidth="1"/>
    <col min="3171" max="3171" width="1.125" style="22" customWidth="1"/>
    <col min="3172" max="3172" width="8" style="22" customWidth="1"/>
    <col min="3173" max="3173" width="1.125" style="22" customWidth="1"/>
    <col min="3174" max="3174" width="8" style="22" customWidth="1"/>
    <col min="3175" max="3175" width="1" style="22" customWidth="1"/>
    <col min="3176" max="3179" width="10.125" style="22" customWidth="1"/>
    <col min="3180" max="3180" width="8" style="22" customWidth="1"/>
    <col min="3181" max="3181" width="1.5" style="22" customWidth="1"/>
    <col min="3182" max="3182" width="8" style="22"/>
    <col min="3183" max="3186" width="10.375" style="22" customWidth="1"/>
    <col min="3187" max="3187" width="1.25" style="22" customWidth="1"/>
    <col min="3188" max="3188" width="8" style="22"/>
    <col min="3189" max="3189" width="0.875" style="22" customWidth="1"/>
    <col min="3190" max="3190" width="8" style="22"/>
    <col min="3191" max="3191" width="1" style="22" customWidth="1"/>
    <col min="3192" max="3195" width="10.5" style="22" customWidth="1"/>
    <col min="3196" max="3196" width="8" style="22"/>
    <col min="3197" max="3197" width="1" style="22" customWidth="1"/>
    <col min="3198" max="3198" width="8" style="22"/>
    <col min="3199" max="3202" width="10.5" style="22" customWidth="1"/>
    <col min="3203" max="3203" width="0.875" style="22" customWidth="1"/>
    <col min="3204" max="3204" width="8" style="22"/>
    <col min="3205" max="3205" width="1" style="22" customWidth="1"/>
    <col min="3206" max="3206" width="8" style="22"/>
    <col min="3207" max="3207" width="0.875" style="22" customWidth="1"/>
    <col min="3208" max="3211" width="10.375" style="22" customWidth="1"/>
    <col min="3212" max="3212" width="8" style="22"/>
    <col min="3213" max="3213" width="0.875" style="22" customWidth="1"/>
    <col min="3214" max="3214" width="8" style="22"/>
    <col min="3215" max="3218" width="10.625" style="22" customWidth="1"/>
    <col min="3219" max="3219" width="1.125" style="22" customWidth="1"/>
    <col min="3220" max="3220" width="8" style="22"/>
    <col min="3221" max="3221" width="0.875" style="22" customWidth="1"/>
    <col min="3222" max="3222" width="8" style="22"/>
    <col min="3223" max="3223" width="1" style="22" customWidth="1"/>
    <col min="3224" max="3227" width="10.5" style="22" customWidth="1"/>
    <col min="3228" max="3228" width="8" style="22"/>
    <col min="3229" max="3229" width="0.875" style="22" customWidth="1"/>
    <col min="3230" max="3230" width="8" style="22"/>
    <col min="3231" max="3234" width="10.625" style="22" customWidth="1"/>
    <col min="3235" max="3235" width="0.75" style="22" customWidth="1"/>
    <col min="3236" max="3236" width="8" style="22"/>
    <col min="3237" max="3237" width="0.875" style="22" customWidth="1"/>
    <col min="3238" max="3238" width="8" style="22"/>
    <col min="3239" max="3239" width="0.75" style="22" customWidth="1"/>
    <col min="3240" max="3243" width="10.75" style="22" customWidth="1"/>
    <col min="3244" max="3244" width="8" style="22" customWidth="1"/>
    <col min="3245" max="3245" width="0.875" style="22" customWidth="1"/>
    <col min="3246" max="3246" width="8" style="22"/>
    <col min="3247" max="3250" width="11.125" style="22" customWidth="1"/>
    <col min="3251" max="3251" width="0.875" style="22" customWidth="1"/>
    <col min="3252" max="3252" width="8" style="22"/>
    <col min="3253" max="3253" width="0.75" style="22" customWidth="1"/>
    <col min="3254" max="3254" width="8" style="22"/>
    <col min="3255" max="3255" width="0.625" style="22" customWidth="1"/>
    <col min="3256" max="3259" width="10" style="22" customWidth="1"/>
    <col min="3260" max="3260" width="8" style="22"/>
    <col min="3261" max="3261" width="0.625" style="22" customWidth="1"/>
    <col min="3262" max="3262" width="8" style="22"/>
    <col min="3263" max="3266" width="10.25" style="22" customWidth="1"/>
    <col min="3267" max="3267" width="1.125" style="22" customWidth="1"/>
    <col min="3268" max="3268" width="8" style="22"/>
    <col min="3269" max="3269" width="0.875" style="22" customWidth="1"/>
    <col min="3270" max="3270" width="8" style="22"/>
    <col min="3271" max="3271" width="0.625" style="22" customWidth="1"/>
    <col min="3272" max="3275" width="10.625" style="22" customWidth="1"/>
    <col min="3276" max="3276" width="8.5" style="22" bestFit="1" customWidth="1"/>
    <col min="3277" max="3289" width="8" style="22"/>
    <col min="3290" max="3290" width="15.625" style="22" customWidth="1"/>
    <col min="3291" max="3291" width="8" style="22"/>
    <col min="3292" max="3317" width="0" style="22" hidden="1" customWidth="1"/>
    <col min="3318" max="3318" width="9.625" style="22" customWidth="1"/>
    <col min="3319" max="3333" width="0" style="22" hidden="1" customWidth="1"/>
    <col min="3334" max="3334" width="8" style="22" customWidth="1"/>
    <col min="3335" max="3339" width="0" style="22" hidden="1" customWidth="1"/>
    <col min="3340" max="3340" width="9" style="22" customWidth="1"/>
    <col min="3341" max="3341" width="0.625" style="22" customWidth="1"/>
    <col min="3342" max="3342" width="8" style="22" customWidth="1"/>
    <col min="3343" max="3346" width="10.5" style="22" customWidth="1"/>
    <col min="3347" max="3347" width="1" style="22" customWidth="1"/>
    <col min="3348" max="3348" width="8" style="22" customWidth="1"/>
    <col min="3349" max="3349" width="1.5" style="22" customWidth="1"/>
    <col min="3350" max="3350" width="8" style="22" customWidth="1"/>
    <col min="3351" max="3351" width="0.875" style="22" customWidth="1"/>
    <col min="3352" max="3355" width="10.75" style="22" customWidth="1"/>
    <col min="3356" max="3356" width="8" style="22" customWidth="1"/>
    <col min="3357" max="3357" width="1.375" style="22" customWidth="1"/>
    <col min="3358" max="3358" width="8" style="22" customWidth="1"/>
    <col min="3359" max="3362" width="10.375" style="22" customWidth="1"/>
    <col min="3363" max="3363" width="0.75" style="22" customWidth="1"/>
    <col min="3364" max="3364" width="8" style="22" customWidth="1"/>
    <col min="3365" max="3365" width="0.875" style="22" customWidth="1"/>
    <col min="3366" max="3366" width="8" style="22" customWidth="1"/>
    <col min="3367" max="3367" width="0.875" style="22" customWidth="1"/>
    <col min="3368" max="3371" width="10.5" style="22" customWidth="1"/>
    <col min="3372" max="3372" width="8.5" style="22" customWidth="1"/>
    <col min="3373" max="3373" width="1.25" style="22" customWidth="1"/>
    <col min="3374" max="3374" width="8" style="22" customWidth="1"/>
    <col min="3375" max="3378" width="10.25" style="22" customWidth="1"/>
    <col min="3379" max="3379" width="1.125" style="22" customWidth="1"/>
    <col min="3380" max="3380" width="8" style="22" customWidth="1"/>
    <col min="3381" max="3381" width="1.125" style="22" customWidth="1"/>
    <col min="3382" max="3382" width="8" style="22" customWidth="1"/>
    <col min="3383" max="3383" width="1" style="22" customWidth="1"/>
    <col min="3384" max="3387" width="10.5" style="22" customWidth="1"/>
    <col min="3388" max="3388" width="8" style="22" customWidth="1"/>
    <col min="3389" max="3389" width="1" style="22" customWidth="1"/>
    <col min="3390" max="3390" width="8" style="22" customWidth="1"/>
    <col min="3391" max="3394" width="10.625" style="22" customWidth="1"/>
    <col min="3395" max="3395" width="1" style="22" customWidth="1"/>
    <col min="3396" max="3396" width="8" style="22" customWidth="1"/>
    <col min="3397" max="3397" width="1.125" style="22" customWidth="1"/>
    <col min="3398" max="3398" width="8" style="22" customWidth="1"/>
    <col min="3399" max="3399" width="1.125" style="22" customWidth="1"/>
    <col min="3400" max="3403" width="10.375" style="22" customWidth="1"/>
    <col min="3404" max="3404" width="8" style="22" customWidth="1"/>
    <col min="3405" max="3405" width="0.75" style="22" customWidth="1"/>
    <col min="3406" max="3406" width="8" style="22" customWidth="1"/>
    <col min="3407" max="3410" width="10.25" style="22" customWidth="1"/>
    <col min="3411" max="3411" width="0.75" style="22" customWidth="1"/>
    <col min="3412" max="3412" width="8" style="22" customWidth="1"/>
    <col min="3413" max="3413" width="1" style="22" customWidth="1"/>
    <col min="3414" max="3414" width="8" style="22" customWidth="1"/>
    <col min="3415" max="3415" width="0.875" style="22" customWidth="1"/>
    <col min="3416" max="3419" width="10.25" style="22" customWidth="1"/>
    <col min="3420" max="3420" width="8" style="22" customWidth="1"/>
    <col min="3421" max="3421" width="0.875" style="22" customWidth="1"/>
    <col min="3422" max="3422" width="8" style="22" customWidth="1"/>
    <col min="3423" max="3426" width="10.125" style="22" customWidth="1"/>
    <col min="3427" max="3427" width="1.125" style="22" customWidth="1"/>
    <col min="3428" max="3428" width="8" style="22" customWidth="1"/>
    <col min="3429" max="3429" width="1.125" style="22" customWidth="1"/>
    <col min="3430" max="3430" width="8" style="22" customWidth="1"/>
    <col min="3431" max="3431" width="1" style="22" customWidth="1"/>
    <col min="3432" max="3435" width="10.125" style="22" customWidth="1"/>
    <col min="3436" max="3436" width="8" style="22" customWidth="1"/>
    <col min="3437" max="3437" width="1.5" style="22" customWidth="1"/>
    <col min="3438" max="3438" width="8" style="22"/>
    <col min="3439" max="3442" width="10.375" style="22" customWidth="1"/>
    <col min="3443" max="3443" width="1.25" style="22" customWidth="1"/>
    <col min="3444" max="3444" width="8" style="22"/>
    <col min="3445" max="3445" width="0.875" style="22" customWidth="1"/>
    <col min="3446" max="3446" width="8" style="22"/>
    <col min="3447" max="3447" width="1" style="22" customWidth="1"/>
    <col min="3448" max="3451" width="10.5" style="22" customWidth="1"/>
    <col min="3452" max="3452" width="8" style="22"/>
    <col min="3453" max="3453" width="1" style="22" customWidth="1"/>
    <col min="3454" max="3454" width="8" style="22"/>
    <col min="3455" max="3458" width="10.5" style="22" customWidth="1"/>
    <col min="3459" max="3459" width="0.875" style="22" customWidth="1"/>
    <col min="3460" max="3460" width="8" style="22"/>
    <col min="3461" max="3461" width="1" style="22" customWidth="1"/>
    <col min="3462" max="3462" width="8" style="22"/>
    <col min="3463" max="3463" width="0.875" style="22" customWidth="1"/>
    <col min="3464" max="3467" width="10.375" style="22" customWidth="1"/>
    <col min="3468" max="3468" width="8" style="22"/>
    <col min="3469" max="3469" width="0.875" style="22" customWidth="1"/>
    <col min="3470" max="3470" width="8" style="22"/>
    <col min="3471" max="3474" width="10.625" style="22" customWidth="1"/>
    <col min="3475" max="3475" width="1.125" style="22" customWidth="1"/>
    <col min="3476" max="3476" width="8" style="22"/>
    <col min="3477" max="3477" width="0.875" style="22" customWidth="1"/>
    <col min="3478" max="3478" width="8" style="22"/>
    <col min="3479" max="3479" width="1" style="22" customWidth="1"/>
    <col min="3480" max="3483" width="10.5" style="22" customWidth="1"/>
    <col min="3484" max="3484" width="8" style="22"/>
    <col min="3485" max="3485" width="0.875" style="22" customWidth="1"/>
    <col min="3486" max="3486" width="8" style="22"/>
    <col min="3487" max="3490" width="10.625" style="22" customWidth="1"/>
    <col min="3491" max="3491" width="0.75" style="22" customWidth="1"/>
    <col min="3492" max="3492" width="8" style="22"/>
    <col min="3493" max="3493" width="0.875" style="22" customWidth="1"/>
    <col min="3494" max="3494" width="8" style="22"/>
    <col min="3495" max="3495" width="0.75" style="22" customWidth="1"/>
    <col min="3496" max="3499" width="10.75" style="22" customWidth="1"/>
    <col min="3500" max="3500" width="8" style="22" customWidth="1"/>
    <col min="3501" max="3501" width="0.875" style="22" customWidth="1"/>
    <col min="3502" max="3502" width="8" style="22"/>
    <col min="3503" max="3506" width="11.125" style="22" customWidth="1"/>
    <col min="3507" max="3507" width="0.875" style="22" customWidth="1"/>
    <col min="3508" max="3508" width="8" style="22"/>
    <col min="3509" max="3509" width="0.75" style="22" customWidth="1"/>
    <col min="3510" max="3510" width="8" style="22"/>
    <col min="3511" max="3511" width="0.625" style="22" customWidth="1"/>
    <col min="3512" max="3515" width="10" style="22" customWidth="1"/>
    <col min="3516" max="3516" width="8" style="22"/>
    <col min="3517" max="3517" width="0.625" style="22" customWidth="1"/>
    <col min="3518" max="3518" width="8" style="22"/>
    <col min="3519" max="3522" width="10.25" style="22" customWidth="1"/>
    <col min="3523" max="3523" width="1.125" style="22" customWidth="1"/>
    <col min="3524" max="3524" width="8" style="22"/>
    <col min="3525" max="3525" width="0.875" style="22" customWidth="1"/>
    <col min="3526" max="3526" width="8" style="22"/>
    <col min="3527" max="3527" width="0.625" style="22" customWidth="1"/>
    <col min="3528" max="3531" width="10.625" style="22" customWidth="1"/>
    <col min="3532" max="3532" width="8.5" style="22" bestFit="1" customWidth="1"/>
    <col min="3533" max="3545" width="8" style="22"/>
    <col min="3546" max="3546" width="15.625" style="22" customWidth="1"/>
    <col min="3547" max="3547" width="8" style="22"/>
    <col min="3548" max="3573" width="0" style="22" hidden="1" customWidth="1"/>
    <col min="3574" max="3574" width="9.625" style="22" customWidth="1"/>
    <col min="3575" max="3589" width="0" style="22" hidden="1" customWidth="1"/>
    <col min="3590" max="3590" width="8" style="22" customWidth="1"/>
    <col min="3591" max="3595" width="0" style="22" hidden="1" customWidth="1"/>
    <col min="3596" max="3596" width="9" style="22" customWidth="1"/>
    <col min="3597" max="3597" width="0.625" style="22" customWidth="1"/>
    <col min="3598" max="3598" width="8" style="22" customWidth="1"/>
    <col min="3599" max="3602" width="10.5" style="22" customWidth="1"/>
    <col min="3603" max="3603" width="1" style="22" customWidth="1"/>
    <col min="3604" max="3604" width="8" style="22" customWidth="1"/>
    <col min="3605" max="3605" width="1.5" style="22" customWidth="1"/>
    <col min="3606" max="3606" width="8" style="22" customWidth="1"/>
    <col min="3607" max="3607" width="0.875" style="22" customWidth="1"/>
    <col min="3608" max="3611" width="10.75" style="22" customWidth="1"/>
    <col min="3612" max="3612" width="8" style="22" customWidth="1"/>
    <col min="3613" max="3613" width="1.375" style="22" customWidth="1"/>
    <col min="3614" max="3614" width="8" style="22" customWidth="1"/>
    <col min="3615" max="3618" width="10.375" style="22" customWidth="1"/>
    <col min="3619" max="3619" width="0.75" style="22" customWidth="1"/>
    <col min="3620" max="3620" width="8" style="22" customWidth="1"/>
    <col min="3621" max="3621" width="0.875" style="22" customWidth="1"/>
    <col min="3622" max="3622" width="8" style="22" customWidth="1"/>
    <col min="3623" max="3623" width="0.875" style="22" customWidth="1"/>
    <col min="3624" max="3627" width="10.5" style="22" customWidth="1"/>
    <col min="3628" max="3628" width="8.5" style="22" customWidth="1"/>
    <col min="3629" max="3629" width="1.25" style="22" customWidth="1"/>
    <col min="3630" max="3630" width="8" style="22" customWidth="1"/>
    <col min="3631" max="3634" width="10.25" style="22" customWidth="1"/>
    <col min="3635" max="3635" width="1.125" style="22" customWidth="1"/>
    <col min="3636" max="3636" width="8" style="22" customWidth="1"/>
    <col min="3637" max="3637" width="1.125" style="22" customWidth="1"/>
    <col min="3638" max="3638" width="8" style="22" customWidth="1"/>
    <col min="3639" max="3639" width="1" style="22" customWidth="1"/>
    <col min="3640" max="3643" width="10.5" style="22" customWidth="1"/>
    <col min="3644" max="3644" width="8" style="22" customWidth="1"/>
    <col min="3645" max="3645" width="1" style="22" customWidth="1"/>
    <col min="3646" max="3646" width="8" style="22" customWidth="1"/>
    <col min="3647" max="3650" width="10.625" style="22" customWidth="1"/>
    <col min="3651" max="3651" width="1" style="22" customWidth="1"/>
    <col min="3652" max="3652" width="8" style="22" customWidth="1"/>
    <col min="3653" max="3653" width="1.125" style="22" customWidth="1"/>
    <col min="3654" max="3654" width="8" style="22" customWidth="1"/>
    <col min="3655" max="3655" width="1.125" style="22" customWidth="1"/>
    <col min="3656" max="3659" width="10.375" style="22" customWidth="1"/>
    <col min="3660" max="3660" width="8" style="22" customWidth="1"/>
    <col min="3661" max="3661" width="0.75" style="22" customWidth="1"/>
    <col min="3662" max="3662" width="8" style="22" customWidth="1"/>
    <col min="3663" max="3666" width="10.25" style="22" customWidth="1"/>
    <col min="3667" max="3667" width="0.75" style="22" customWidth="1"/>
    <col min="3668" max="3668" width="8" style="22" customWidth="1"/>
    <col min="3669" max="3669" width="1" style="22" customWidth="1"/>
    <col min="3670" max="3670" width="8" style="22" customWidth="1"/>
    <col min="3671" max="3671" width="0.875" style="22" customWidth="1"/>
    <col min="3672" max="3675" width="10.25" style="22" customWidth="1"/>
    <col min="3676" max="3676" width="8" style="22" customWidth="1"/>
    <col min="3677" max="3677" width="0.875" style="22" customWidth="1"/>
    <col min="3678" max="3678" width="8" style="22" customWidth="1"/>
    <col min="3679" max="3682" width="10.125" style="22" customWidth="1"/>
    <col min="3683" max="3683" width="1.125" style="22" customWidth="1"/>
    <col min="3684" max="3684" width="8" style="22" customWidth="1"/>
    <col min="3685" max="3685" width="1.125" style="22" customWidth="1"/>
    <col min="3686" max="3686" width="8" style="22" customWidth="1"/>
    <col min="3687" max="3687" width="1" style="22" customWidth="1"/>
    <col min="3688" max="3691" width="10.125" style="22" customWidth="1"/>
    <col min="3692" max="3692" width="8" style="22" customWidth="1"/>
    <col min="3693" max="3693" width="1.5" style="22" customWidth="1"/>
    <col min="3694" max="3694" width="8" style="22"/>
    <col min="3695" max="3698" width="10.375" style="22" customWidth="1"/>
    <col min="3699" max="3699" width="1.25" style="22" customWidth="1"/>
    <col min="3700" max="3700" width="8" style="22"/>
    <col min="3701" max="3701" width="0.875" style="22" customWidth="1"/>
    <col min="3702" max="3702" width="8" style="22"/>
    <col min="3703" max="3703" width="1" style="22" customWidth="1"/>
    <col min="3704" max="3707" width="10.5" style="22" customWidth="1"/>
    <col min="3708" max="3708" width="8" style="22"/>
    <col min="3709" max="3709" width="1" style="22" customWidth="1"/>
    <col min="3710" max="3710" width="8" style="22"/>
    <col min="3711" max="3714" width="10.5" style="22" customWidth="1"/>
    <col min="3715" max="3715" width="0.875" style="22" customWidth="1"/>
    <col min="3716" max="3716" width="8" style="22"/>
    <col min="3717" max="3717" width="1" style="22" customWidth="1"/>
    <col min="3718" max="3718" width="8" style="22"/>
    <col min="3719" max="3719" width="0.875" style="22" customWidth="1"/>
    <col min="3720" max="3723" width="10.375" style="22" customWidth="1"/>
    <col min="3724" max="3724" width="8" style="22"/>
    <col min="3725" max="3725" width="0.875" style="22" customWidth="1"/>
    <col min="3726" max="3726" width="8" style="22"/>
    <col min="3727" max="3730" width="10.625" style="22" customWidth="1"/>
    <col min="3731" max="3731" width="1.125" style="22" customWidth="1"/>
    <col min="3732" max="3732" width="8" style="22"/>
    <col min="3733" max="3733" width="0.875" style="22" customWidth="1"/>
    <col min="3734" max="3734" width="8" style="22"/>
    <col min="3735" max="3735" width="1" style="22" customWidth="1"/>
    <col min="3736" max="3739" width="10.5" style="22" customWidth="1"/>
    <col min="3740" max="3740" width="8" style="22"/>
    <col min="3741" max="3741" width="0.875" style="22" customWidth="1"/>
    <col min="3742" max="3742" width="8" style="22"/>
    <col min="3743" max="3746" width="10.625" style="22" customWidth="1"/>
    <col min="3747" max="3747" width="0.75" style="22" customWidth="1"/>
    <col min="3748" max="3748" width="8" style="22"/>
    <col min="3749" max="3749" width="0.875" style="22" customWidth="1"/>
    <col min="3750" max="3750" width="8" style="22"/>
    <col min="3751" max="3751" width="0.75" style="22" customWidth="1"/>
    <col min="3752" max="3755" width="10.75" style="22" customWidth="1"/>
    <col min="3756" max="3756" width="8" style="22" customWidth="1"/>
    <col min="3757" max="3757" width="0.875" style="22" customWidth="1"/>
    <col min="3758" max="3758" width="8" style="22"/>
    <col min="3759" max="3762" width="11.125" style="22" customWidth="1"/>
    <col min="3763" max="3763" width="0.875" style="22" customWidth="1"/>
    <col min="3764" max="3764" width="8" style="22"/>
    <col min="3765" max="3765" width="0.75" style="22" customWidth="1"/>
    <col min="3766" max="3766" width="8" style="22"/>
    <col min="3767" max="3767" width="0.625" style="22" customWidth="1"/>
    <col min="3768" max="3771" width="10" style="22" customWidth="1"/>
    <col min="3772" max="3772" width="8" style="22"/>
    <col min="3773" max="3773" width="0.625" style="22" customWidth="1"/>
    <col min="3774" max="3774" width="8" style="22"/>
    <col min="3775" max="3778" width="10.25" style="22" customWidth="1"/>
    <col min="3779" max="3779" width="1.125" style="22" customWidth="1"/>
    <col min="3780" max="3780" width="8" style="22"/>
    <col min="3781" max="3781" width="0.875" style="22" customWidth="1"/>
    <col min="3782" max="3782" width="8" style="22"/>
    <col min="3783" max="3783" width="0.625" style="22" customWidth="1"/>
    <col min="3784" max="3787" width="10.625" style="22" customWidth="1"/>
    <col min="3788" max="3788" width="8.5" style="22" bestFit="1" customWidth="1"/>
    <col min="3789" max="3801" width="8" style="22"/>
    <col min="3802" max="3802" width="15.625" style="22" customWidth="1"/>
    <col min="3803" max="3803" width="8" style="22"/>
    <col min="3804" max="3829" width="0" style="22" hidden="1" customWidth="1"/>
    <col min="3830" max="3830" width="9.625" style="22" customWidth="1"/>
    <col min="3831" max="3845" width="0" style="22" hidden="1" customWidth="1"/>
    <col min="3846" max="3846" width="8" style="22" customWidth="1"/>
    <col min="3847" max="3851" width="0" style="22" hidden="1" customWidth="1"/>
    <col min="3852" max="3852" width="9" style="22" customWidth="1"/>
    <col min="3853" max="3853" width="0.625" style="22" customWidth="1"/>
    <col min="3854" max="3854" width="8" style="22" customWidth="1"/>
    <col min="3855" max="3858" width="10.5" style="22" customWidth="1"/>
    <col min="3859" max="3859" width="1" style="22" customWidth="1"/>
    <col min="3860" max="3860" width="8" style="22" customWidth="1"/>
    <col min="3861" max="3861" width="1.5" style="22" customWidth="1"/>
    <col min="3862" max="3862" width="8" style="22" customWidth="1"/>
    <col min="3863" max="3863" width="0.875" style="22" customWidth="1"/>
    <col min="3864" max="3867" width="10.75" style="22" customWidth="1"/>
    <col min="3868" max="3868" width="8" style="22" customWidth="1"/>
    <col min="3869" max="3869" width="1.375" style="22" customWidth="1"/>
    <col min="3870" max="3870" width="8" style="22" customWidth="1"/>
    <col min="3871" max="3874" width="10.375" style="22" customWidth="1"/>
    <col min="3875" max="3875" width="0.75" style="22" customWidth="1"/>
    <col min="3876" max="3876" width="8" style="22" customWidth="1"/>
    <col min="3877" max="3877" width="0.875" style="22" customWidth="1"/>
    <col min="3878" max="3878" width="8" style="22" customWidth="1"/>
    <col min="3879" max="3879" width="0.875" style="22" customWidth="1"/>
    <col min="3880" max="3883" width="10.5" style="22" customWidth="1"/>
    <col min="3884" max="3884" width="8.5" style="22" customWidth="1"/>
    <col min="3885" max="3885" width="1.25" style="22" customWidth="1"/>
    <col min="3886" max="3886" width="8" style="22" customWidth="1"/>
    <col min="3887" max="3890" width="10.25" style="22" customWidth="1"/>
    <col min="3891" max="3891" width="1.125" style="22" customWidth="1"/>
    <col min="3892" max="3892" width="8" style="22" customWidth="1"/>
    <col min="3893" max="3893" width="1.125" style="22" customWidth="1"/>
    <col min="3894" max="3894" width="8" style="22" customWidth="1"/>
    <col min="3895" max="3895" width="1" style="22" customWidth="1"/>
    <col min="3896" max="3899" width="10.5" style="22" customWidth="1"/>
    <col min="3900" max="3900" width="8" style="22" customWidth="1"/>
    <col min="3901" max="3901" width="1" style="22" customWidth="1"/>
    <col min="3902" max="3902" width="8" style="22" customWidth="1"/>
    <col min="3903" max="3906" width="10.625" style="22" customWidth="1"/>
    <col min="3907" max="3907" width="1" style="22" customWidth="1"/>
    <col min="3908" max="3908" width="8" style="22" customWidth="1"/>
    <col min="3909" max="3909" width="1.125" style="22" customWidth="1"/>
    <col min="3910" max="3910" width="8" style="22" customWidth="1"/>
    <col min="3911" max="3911" width="1.125" style="22" customWidth="1"/>
    <col min="3912" max="3915" width="10.375" style="22" customWidth="1"/>
    <col min="3916" max="3916" width="8" style="22" customWidth="1"/>
    <col min="3917" max="3917" width="0.75" style="22" customWidth="1"/>
    <col min="3918" max="3918" width="8" style="22" customWidth="1"/>
    <col min="3919" max="3922" width="10.25" style="22" customWidth="1"/>
    <col min="3923" max="3923" width="0.75" style="22" customWidth="1"/>
    <col min="3924" max="3924" width="8" style="22" customWidth="1"/>
    <col min="3925" max="3925" width="1" style="22" customWidth="1"/>
    <col min="3926" max="3926" width="8" style="22" customWidth="1"/>
    <col min="3927" max="3927" width="0.875" style="22" customWidth="1"/>
    <col min="3928" max="3931" width="10.25" style="22" customWidth="1"/>
    <col min="3932" max="3932" width="8" style="22" customWidth="1"/>
    <col min="3933" max="3933" width="0.875" style="22" customWidth="1"/>
    <col min="3934" max="3934" width="8" style="22" customWidth="1"/>
    <col min="3935" max="3938" width="10.125" style="22" customWidth="1"/>
    <col min="3939" max="3939" width="1.125" style="22" customWidth="1"/>
    <col min="3940" max="3940" width="8" style="22" customWidth="1"/>
    <col min="3941" max="3941" width="1.125" style="22" customWidth="1"/>
    <col min="3942" max="3942" width="8" style="22" customWidth="1"/>
    <col min="3943" max="3943" width="1" style="22" customWidth="1"/>
    <col min="3944" max="3947" width="10.125" style="22" customWidth="1"/>
    <col min="3948" max="3948" width="8" style="22" customWidth="1"/>
    <col min="3949" max="3949" width="1.5" style="22" customWidth="1"/>
    <col min="3950" max="3950" width="8" style="22"/>
    <col min="3951" max="3954" width="10.375" style="22" customWidth="1"/>
    <col min="3955" max="3955" width="1.25" style="22" customWidth="1"/>
    <col min="3956" max="3956" width="8" style="22"/>
    <col min="3957" max="3957" width="0.875" style="22" customWidth="1"/>
    <col min="3958" max="3958" width="8" style="22"/>
    <col min="3959" max="3959" width="1" style="22" customWidth="1"/>
    <col min="3960" max="3963" width="10.5" style="22" customWidth="1"/>
    <col min="3964" max="3964" width="8" style="22"/>
    <col min="3965" max="3965" width="1" style="22" customWidth="1"/>
    <col min="3966" max="3966" width="8" style="22"/>
    <col min="3967" max="3970" width="10.5" style="22" customWidth="1"/>
    <col min="3971" max="3971" width="0.875" style="22" customWidth="1"/>
    <col min="3972" max="3972" width="8" style="22"/>
    <col min="3973" max="3973" width="1" style="22" customWidth="1"/>
    <col min="3974" max="3974" width="8" style="22"/>
    <col min="3975" max="3975" width="0.875" style="22" customWidth="1"/>
    <col min="3976" max="3979" width="10.375" style="22" customWidth="1"/>
    <col min="3980" max="3980" width="8" style="22"/>
    <col min="3981" max="3981" width="0.875" style="22" customWidth="1"/>
    <col min="3982" max="3982" width="8" style="22"/>
    <col min="3983" max="3986" width="10.625" style="22" customWidth="1"/>
    <col min="3987" max="3987" width="1.125" style="22" customWidth="1"/>
    <col min="3988" max="3988" width="8" style="22"/>
    <col min="3989" max="3989" width="0.875" style="22" customWidth="1"/>
    <col min="3990" max="3990" width="8" style="22"/>
    <col min="3991" max="3991" width="1" style="22" customWidth="1"/>
    <col min="3992" max="3995" width="10.5" style="22" customWidth="1"/>
    <col min="3996" max="3996" width="8" style="22"/>
    <col min="3997" max="3997" width="0.875" style="22" customWidth="1"/>
    <col min="3998" max="3998" width="8" style="22"/>
    <col min="3999" max="4002" width="10.625" style="22" customWidth="1"/>
    <col min="4003" max="4003" width="0.75" style="22" customWidth="1"/>
    <col min="4004" max="4004" width="8" style="22"/>
    <col min="4005" max="4005" width="0.875" style="22" customWidth="1"/>
    <col min="4006" max="4006" width="8" style="22"/>
    <col min="4007" max="4007" width="0.75" style="22" customWidth="1"/>
    <col min="4008" max="4011" width="10.75" style="22" customWidth="1"/>
    <col min="4012" max="4012" width="8" style="22" customWidth="1"/>
    <col min="4013" max="4013" width="0.875" style="22" customWidth="1"/>
    <col min="4014" max="4014" width="8" style="22"/>
    <col min="4015" max="4018" width="11.125" style="22" customWidth="1"/>
    <col min="4019" max="4019" width="0.875" style="22" customWidth="1"/>
    <col min="4020" max="4020" width="8" style="22"/>
    <col min="4021" max="4021" width="0.75" style="22" customWidth="1"/>
    <col min="4022" max="4022" width="8" style="22"/>
    <col min="4023" max="4023" width="0.625" style="22" customWidth="1"/>
    <col min="4024" max="4027" width="10" style="22" customWidth="1"/>
    <col min="4028" max="4028" width="8" style="22"/>
    <col min="4029" max="4029" width="0.625" style="22" customWidth="1"/>
    <col min="4030" max="4030" width="8" style="22"/>
    <col min="4031" max="4034" width="10.25" style="22" customWidth="1"/>
    <col min="4035" max="4035" width="1.125" style="22" customWidth="1"/>
    <col min="4036" max="4036" width="8" style="22"/>
    <col min="4037" max="4037" width="0.875" style="22" customWidth="1"/>
    <col min="4038" max="4038" width="8" style="22"/>
    <col min="4039" max="4039" width="0.625" style="22" customWidth="1"/>
    <col min="4040" max="4043" width="10.625" style="22" customWidth="1"/>
    <col min="4044" max="4044" width="8.5" style="22" bestFit="1" customWidth="1"/>
    <col min="4045" max="4057" width="8" style="22"/>
    <col min="4058" max="4058" width="15.625" style="22" customWidth="1"/>
    <col min="4059" max="4059" width="8" style="22"/>
    <col min="4060" max="4085" width="0" style="22" hidden="1" customWidth="1"/>
    <col min="4086" max="4086" width="9.625" style="22" customWidth="1"/>
    <col min="4087" max="4101" width="0" style="22" hidden="1" customWidth="1"/>
    <col min="4102" max="4102" width="8" style="22" customWidth="1"/>
    <col min="4103" max="4107" width="0" style="22" hidden="1" customWidth="1"/>
    <col min="4108" max="4108" width="9" style="22" customWidth="1"/>
    <col min="4109" max="4109" width="0.625" style="22" customWidth="1"/>
    <col min="4110" max="4110" width="8" style="22" customWidth="1"/>
    <col min="4111" max="4114" width="10.5" style="22" customWidth="1"/>
    <col min="4115" max="4115" width="1" style="22" customWidth="1"/>
    <col min="4116" max="4116" width="8" style="22" customWidth="1"/>
    <col min="4117" max="4117" width="1.5" style="22" customWidth="1"/>
    <col min="4118" max="4118" width="8" style="22" customWidth="1"/>
    <col min="4119" max="4119" width="0.875" style="22" customWidth="1"/>
    <col min="4120" max="4123" width="10.75" style="22" customWidth="1"/>
    <col min="4124" max="4124" width="8" style="22" customWidth="1"/>
    <col min="4125" max="4125" width="1.375" style="22" customWidth="1"/>
    <col min="4126" max="4126" width="8" style="22" customWidth="1"/>
    <col min="4127" max="4130" width="10.375" style="22" customWidth="1"/>
    <col min="4131" max="4131" width="0.75" style="22" customWidth="1"/>
    <col min="4132" max="4132" width="8" style="22" customWidth="1"/>
    <col min="4133" max="4133" width="0.875" style="22" customWidth="1"/>
    <col min="4134" max="4134" width="8" style="22" customWidth="1"/>
    <col min="4135" max="4135" width="0.875" style="22" customWidth="1"/>
    <col min="4136" max="4139" width="10.5" style="22" customWidth="1"/>
    <col min="4140" max="4140" width="8.5" style="22" customWidth="1"/>
    <col min="4141" max="4141" width="1.25" style="22" customWidth="1"/>
    <col min="4142" max="4142" width="8" style="22" customWidth="1"/>
    <col min="4143" max="4146" width="10.25" style="22" customWidth="1"/>
    <col min="4147" max="4147" width="1.125" style="22" customWidth="1"/>
    <col min="4148" max="4148" width="8" style="22" customWidth="1"/>
    <col min="4149" max="4149" width="1.125" style="22" customWidth="1"/>
    <col min="4150" max="4150" width="8" style="22" customWidth="1"/>
    <col min="4151" max="4151" width="1" style="22" customWidth="1"/>
    <col min="4152" max="4155" width="10.5" style="22" customWidth="1"/>
    <col min="4156" max="4156" width="8" style="22" customWidth="1"/>
    <col min="4157" max="4157" width="1" style="22" customWidth="1"/>
    <col min="4158" max="4158" width="8" style="22" customWidth="1"/>
    <col min="4159" max="4162" width="10.625" style="22" customWidth="1"/>
    <col min="4163" max="4163" width="1" style="22" customWidth="1"/>
    <col min="4164" max="4164" width="8" style="22" customWidth="1"/>
    <col min="4165" max="4165" width="1.125" style="22" customWidth="1"/>
    <col min="4166" max="4166" width="8" style="22" customWidth="1"/>
    <col min="4167" max="4167" width="1.125" style="22" customWidth="1"/>
    <col min="4168" max="4171" width="10.375" style="22" customWidth="1"/>
    <col min="4172" max="4172" width="8" style="22" customWidth="1"/>
    <col min="4173" max="4173" width="0.75" style="22" customWidth="1"/>
    <col min="4174" max="4174" width="8" style="22" customWidth="1"/>
    <col min="4175" max="4178" width="10.25" style="22" customWidth="1"/>
    <col min="4179" max="4179" width="0.75" style="22" customWidth="1"/>
    <col min="4180" max="4180" width="8" style="22" customWidth="1"/>
    <col min="4181" max="4181" width="1" style="22" customWidth="1"/>
    <col min="4182" max="4182" width="8" style="22" customWidth="1"/>
    <col min="4183" max="4183" width="0.875" style="22" customWidth="1"/>
    <col min="4184" max="4187" width="10.25" style="22" customWidth="1"/>
    <col min="4188" max="4188" width="8" style="22" customWidth="1"/>
    <col min="4189" max="4189" width="0.875" style="22" customWidth="1"/>
    <col min="4190" max="4190" width="8" style="22" customWidth="1"/>
    <col min="4191" max="4194" width="10.125" style="22" customWidth="1"/>
    <col min="4195" max="4195" width="1.125" style="22" customWidth="1"/>
    <col min="4196" max="4196" width="8" style="22" customWidth="1"/>
    <col min="4197" max="4197" width="1.125" style="22" customWidth="1"/>
    <col min="4198" max="4198" width="8" style="22" customWidth="1"/>
    <col min="4199" max="4199" width="1" style="22" customWidth="1"/>
    <col min="4200" max="4203" width="10.125" style="22" customWidth="1"/>
    <col min="4204" max="4204" width="8" style="22" customWidth="1"/>
    <col min="4205" max="4205" width="1.5" style="22" customWidth="1"/>
    <col min="4206" max="4206" width="8" style="22"/>
    <col min="4207" max="4210" width="10.375" style="22" customWidth="1"/>
    <col min="4211" max="4211" width="1.25" style="22" customWidth="1"/>
    <col min="4212" max="4212" width="8" style="22"/>
    <col min="4213" max="4213" width="0.875" style="22" customWidth="1"/>
    <col min="4214" max="4214" width="8" style="22"/>
    <col min="4215" max="4215" width="1" style="22" customWidth="1"/>
    <col min="4216" max="4219" width="10.5" style="22" customWidth="1"/>
    <col min="4220" max="4220" width="8" style="22"/>
    <col min="4221" max="4221" width="1" style="22" customWidth="1"/>
    <col min="4222" max="4222" width="8" style="22"/>
    <col min="4223" max="4226" width="10.5" style="22" customWidth="1"/>
    <col min="4227" max="4227" width="0.875" style="22" customWidth="1"/>
    <col min="4228" max="4228" width="8" style="22"/>
    <col min="4229" max="4229" width="1" style="22" customWidth="1"/>
    <col min="4230" max="4230" width="8" style="22"/>
    <col min="4231" max="4231" width="0.875" style="22" customWidth="1"/>
    <col min="4232" max="4235" width="10.375" style="22" customWidth="1"/>
    <col min="4236" max="4236" width="8" style="22"/>
    <col min="4237" max="4237" width="0.875" style="22" customWidth="1"/>
    <col min="4238" max="4238" width="8" style="22"/>
    <col min="4239" max="4242" width="10.625" style="22" customWidth="1"/>
    <col min="4243" max="4243" width="1.125" style="22" customWidth="1"/>
    <col min="4244" max="4244" width="8" style="22"/>
    <col min="4245" max="4245" width="0.875" style="22" customWidth="1"/>
    <col min="4246" max="4246" width="8" style="22"/>
    <col min="4247" max="4247" width="1" style="22" customWidth="1"/>
    <col min="4248" max="4251" width="10.5" style="22" customWidth="1"/>
    <col min="4252" max="4252" width="8" style="22"/>
    <col min="4253" max="4253" width="0.875" style="22" customWidth="1"/>
    <col min="4254" max="4254" width="8" style="22"/>
    <col min="4255" max="4258" width="10.625" style="22" customWidth="1"/>
    <col min="4259" max="4259" width="0.75" style="22" customWidth="1"/>
    <col min="4260" max="4260" width="8" style="22"/>
    <col min="4261" max="4261" width="0.875" style="22" customWidth="1"/>
    <col min="4262" max="4262" width="8" style="22"/>
    <col min="4263" max="4263" width="0.75" style="22" customWidth="1"/>
    <col min="4264" max="4267" width="10.75" style="22" customWidth="1"/>
    <col min="4268" max="4268" width="8" style="22" customWidth="1"/>
    <col min="4269" max="4269" width="0.875" style="22" customWidth="1"/>
    <col min="4270" max="4270" width="8" style="22"/>
    <col min="4271" max="4274" width="11.125" style="22" customWidth="1"/>
    <col min="4275" max="4275" width="0.875" style="22" customWidth="1"/>
    <col min="4276" max="4276" width="8" style="22"/>
    <col min="4277" max="4277" width="0.75" style="22" customWidth="1"/>
    <col min="4278" max="4278" width="8" style="22"/>
    <col min="4279" max="4279" width="0.625" style="22" customWidth="1"/>
    <col min="4280" max="4283" width="10" style="22" customWidth="1"/>
    <col min="4284" max="4284" width="8" style="22"/>
    <col min="4285" max="4285" width="0.625" style="22" customWidth="1"/>
    <col min="4286" max="4286" width="8" style="22"/>
    <col min="4287" max="4290" width="10.25" style="22" customWidth="1"/>
    <col min="4291" max="4291" width="1.125" style="22" customWidth="1"/>
    <col min="4292" max="4292" width="8" style="22"/>
    <col min="4293" max="4293" width="0.875" style="22" customWidth="1"/>
    <col min="4294" max="4294" width="8" style="22"/>
    <col min="4295" max="4295" width="0.625" style="22" customWidth="1"/>
    <col min="4296" max="4299" width="10.625" style="22" customWidth="1"/>
    <col min="4300" max="4300" width="8.5" style="22" bestFit="1" customWidth="1"/>
    <col min="4301" max="4313" width="8" style="22"/>
    <col min="4314" max="4314" width="15.625" style="22" customWidth="1"/>
    <col min="4315" max="4315" width="8" style="22"/>
    <col min="4316" max="4341" width="0" style="22" hidden="1" customWidth="1"/>
    <col min="4342" max="4342" width="9.625" style="22" customWidth="1"/>
    <col min="4343" max="4357" width="0" style="22" hidden="1" customWidth="1"/>
    <col min="4358" max="4358" width="8" style="22" customWidth="1"/>
    <col min="4359" max="4363" width="0" style="22" hidden="1" customWidth="1"/>
    <col min="4364" max="4364" width="9" style="22" customWidth="1"/>
    <col min="4365" max="4365" width="0.625" style="22" customWidth="1"/>
    <col min="4366" max="4366" width="8" style="22" customWidth="1"/>
    <col min="4367" max="4370" width="10.5" style="22" customWidth="1"/>
    <col min="4371" max="4371" width="1" style="22" customWidth="1"/>
    <col min="4372" max="4372" width="8" style="22" customWidth="1"/>
    <col min="4373" max="4373" width="1.5" style="22" customWidth="1"/>
    <col min="4374" max="4374" width="8" style="22" customWidth="1"/>
    <col min="4375" max="4375" width="0.875" style="22" customWidth="1"/>
    <col min="4376" max="4379" width="10.75" style="22" customWidth="1"/>
    <col min="4380" max="4380" width="8" style="22" customWidth="1"/>
    <col min="4381" max="4381" width="1.375" style="22" customWidth="1"/>
    <col min="4382" max="4382" width="8" style="22" customWidth="1"/>
    <col min="4383" max="4386" width="10.375" style="22" customWidth="1"/>
    <col min="4387" max="4387" width="0.75" style="22" customWidth="1"/>
    <col min="4388" max="4388" width="8" style="22" customWidth="1"/>
    <col min="4389" max="4389" width="0.875" style="22" customWidth="1"/>
    <col min="4390" max="4390" width="8" style="22" customWidth="1"/>
    <col min="4391" max="4391" width="0.875" style="22" customWidth="1"/>
    <col min="4392" max="4395" width="10.5" style="22" customWidth="1"/>
    <col min="4396" max="4396" width="8.5" style="22" customWidth="1"/>
    <col min="4397" max="4397" width="1.25" style="22" customWidth="1"/>
    <col min="4398" max="4398" width="8" style="22" customWidth="1"/>
    <col min="4399" max="4402" width="10.25" style="22" customWidth="1"/>
    <col min="4403" max="4403" width="1.125" style="22" customWidth="1"/>
    <col min="4404" max="4404" width="8" style="22" customWidth="1"/>
    <col min="4405" max="4405" width="1.125" style="22" customWidth="1"/>
    <col min="4406" max="4406" width="8" style="22" customWidth="1"/>
    <col min="4407" max="4407" width="1" style="22" customWidth="1"/>
    <col min="4408" max="4411" width="10.5" style="22" customWidth="1"/>
    <col min="4412" max="4412" width="8" style="22" customWidth="1"/>
    <col min="4413" max="4413" width="1" style="22" customWidth="1"/>
    <col min="4414" max="4414" width="8" style="22" customWidth="1"/>
    <col min="4415" max="4418" width="10.625" style="22" customWidth="1"/>
    <col min="4419" max="4419" width="1" style="22" customWidth="1"/>
    <col min="4420" max="4420" width="8" style="22" customWidth="1"/>
    <col min="4421" max="4421" width="1.125" style="22" customWidth="1"/>
    <col min="4422" max="4422" width="8" style="22" customWidth="1"/>
    <col min="4423" max="4423" width="1.125" style="22" customWidth="1"/>
    <col min="4424" max="4427" width="10.375" style="22" customWidth="1"/>
    <col min="4428" max="4428" width="8" style="22" customWidth="1"/>
    <col min="4429" max="4429" width="0.75" style="22" customWidth="1"/>
    <col min="4430" max="4430" width="8" style="22" customWidth="1"/>
    <col min="4431" max="4434" width="10.25" style="22" customWidth="1"/>
    <col min="4435" max="4435" width="0.75" style="22" customWidth="1"/>
    <col min="4436" max="4436" width="8" style="22" customWidth="1"/>
    <col min="4437" max="4437" width="1" style="22" customWidth="1"/>
    <col min="4438" max="4438" width="8" style="22" customWidth="1"/>
    <col min="4439" max="4439" width="0.875" style="22" customWidth="1"/>
    <col min="4440" max="4443" width="10.25" style="22" customWidth="1"/>
    <col min="4444" max="4444" width="8" style="22" customWidth="1"/>
    <col min="4445" max="4445" width="0.875" style="22" customWidth="1"/>
    <col min="4446" max="4446" width="8" style="22" customWidth="1"/>
    <col min="4447" max="4450" width="10.125" style="22" customWidth="1"/>
    <col min="4451" max="4451" width="1.125" style="22" customWidth="1"/>
    <col min="4452" max="4452" width="8" style="22" customWidth="1"/>
    <col min="4453" max="4453" width="1.125" style="22" customWidth="1"/>
    <col min="4454" max="4454" width="8" style="22" customWidth="1"/>
    <col min="4455" max="4455" width="1" style="22" customWidth="1"/>
    <col min="4456" max="4459" width="10.125" style="22" customWidth="1"/>
    <col min="4460" max="4460" width="8" style="22" customWidth="1"/>
    <col min="4461" max="4461" width="1.5" style="22" customWidth="1"/>
    <col min="4462" max="4462" width="8" style="22"/>
    <col min="4463" max="4466" width="10.375" style="22" customWidth="1"/>
    <col min="4467" max="4467" width="1.25" style="22" customWidth="1"/>
    <col min="4468" max="4468" width="8" style="22"/>
    <col min="4469" max="4469" width="0.875" style="22" customWidth="1"/>
    <col min="4470" max="4470" width="8" style="22"/>
    <col min="4471" max="4471" width="1" style="22" customWidth="1"/>
    <col min="4472" max="4475" width="10.5" style="22" customWidth="1"/>
    <col min="4476" max="4476" width="8" style="22"/>
    <col min="4477" max="4477" width="1" style="22" customWidth="1"/>
    <col min="4478" max="4478" width="8" style="22"/>
    <col min="4479" max="4482" width="10.5" style="22" customWidth="1"/>
    <col min="4483" max="4483" width="0.875" style="22" customWidth="1"/>
    <col min="4484" max="4484" width="8" style="22"/>
    <col min="4485" max="4485" width="1" style="22" customWidth="1"/>
    <col min="4486" max="4486" width="8" style="22"/>
    <col min="4487" max="4487" width="0.875" style="22" customWidth="1"/>
    <col min="4488" max="4491" width="10.375" style="22" customWidth="1"/>
    <col min="4492" max="4492" width="8" style="22"/>
    <col min="4493" max="4493" width="0.875" style="22" customWidth="1"/>
    <col min="4494" max="4494" width="8" style="22"/>
    <col min="4495" max="4498" width="10.625" style="22" customWidth="1"/>
    <col min="4499" max="4499" width="1.125" style="22" customWidth="1"/>
    <col min="4500" max="4500" width="8" style="22"/>
    <col min="4501" max="4501" width="0.875" style="22" customWidth="1"/>
    <col min="4502" max="4502" width="8" style="22"/>
    <col min="4503" max="4503" width="1" style="22" customWidth="1"/>
    <col min="4504" max="4507" width="10.5" style="22" customWidth="1"/>
    <col min="4508" max="4508" width="8" style="22"/>
    <col min="4509" max="4509" width="0.875" style="22" customWidth="1"/>
    <col min="4510" max="4510" width="8" style="22"/>
    <col min="4511" max="4514" width="10.625" style="22" customWidth="1"/>
    <col min="4515" max="4515" width="0.75" style="22" customWidth="1"/>
    <col min="4516" max="4516" width="8" style="22"/>
    <col min="4517" max="4517" width="0.875" style="22" customWidth="1"/>
    <col min="4518" max="4518" width="8" style="22"/>
    <col min="4519" max="4519" width="0.75" style="22" customWidth="1"/>
    <col min="4520" max="4523" width="10.75" style="22" customWidth="1"/>
    <col min="4524" max="4524" width="8" style="22" customWidth="1"/>
    <col min="4525" max="4525" width="0.875" style="22" customWidth="1"/>
    <col min="4526" max="4526" width="8" style="22"/>
    <col min="4527" max="4530" width="11.125" style="22" customWidth="1"/>
    <col min="4531" max="4531" width="0.875" style="22" customWidth="1"/>
    <col min="4532" max="4532" width="8" style="22"/>
    <col min="4533" max="4533" width="0.75" style="22" customWidth="1"/>
    <col min="4534" max="4534" width="8" style="22"/>
    <col min="4535" max="4535" width="0.625" style="22" customWidth="1"/>
    <col min="4536" max="4539" width="10" style="22" customWidth="1"/>
    <col min="4540" max="4540" width="8" style="22"/>
    <col min="4541" max="4541" width="0.625" style="22" customWidth="1"/>
    <col min="4542" max="4542" width="8" style="22"/>
    <col min="4543" max="4546" width="10.25" style="22" customWidth="1"/>
    <col min="4547" max="4547" width="1.125" style="22" customWidth="1"/>
    <col min="4548" max="4548" width="8" style="22"/>
    <col min="4549" max="4549" width="0.875" style="22" customWidth="1"/>
    <col min="4550" max="4550" width="8" style="22"/>
    <col min="4551" max="4551" width="0.625" style="22" customWidth="1"/>
    <col min="4552" max="4555" width="10.625" style="22" customWidth="1"/>
    <col min="4556" max="4556" width="8.5" style="22" bestFit="1" customWidth="1"/>
    <col min="4557" max="4569" width="8" style="22"/>
    <col min="4570" max="4570" width="15.625" style="22" customWidth="1"/>
    <col min="4571" max="4571" width="8" style="22"/>
    <col min="4572" max="4597" width="0" style="22" hidden="1" customWidth="1"/>
    <col min="4598" max="4598" width="9.625" style="22" customWidth="1"/>
    <col min="4599" max="4613" width="0" style="22" hidden="1" customWidth="1"/>
    <col min="4614" max="4614" width="8" style="22" customWidth="1"/>
    <col min="4615" max="4619" width="0" style="22" hidden="1" customWidth="1"/>
    <col min="4620" max="4620" width="9" style="22" customWidth="1"/>
    <col min="4621" max="4621" width="0.625" style="22" customWidth="1"/>
    <col min="4622" max="4622" width="8" style="22" customWidth="1"/>
    <col min="4623" max="4626" width="10.5" style="22" customWidth="1"/>
    <col min="4627" max="4627" width="1" style="22" customWidth="1"/>
    <col min="4628" max="4628" width="8" style="22" customWidth="1"/>
    <col min="4629" max="4629" width="1.5" style="22" customWidth="1"/>
    <col min="4630" max="4630" width="8" style="22" customWidth="1"/>
    <col min="4631" max="4631" width="0.875" style="22" customWidth="1"/>
    <col min="4632" max="4635" width="10.75" style="22" customWidth="1"/>
    <col min="4636" max="4636" width="8" style="22" customWidth="1"/>
    <col min="4637" max="4637" width="1.375" style="22" customWidth="1"/>
    <col min="4638" max="4638" width="8" style="22" customWidth="1"/>
    <col min="4639" max="4642" width="10.375" style="22" customWidth="1"/>
    <col min="4643" max="4643" width="0.75" style="22" customWidth="1"/>
    <col min="4644" max="4644" width="8" style="22" customWidth="1"/>
    <col min="4645" max="4645" width="0.875" style="22" customWidth="1"/>
    <col min="4646" max="4646" width="8" style="22" customWidth="1"/>
    <col min="4647" max="4647" width="0.875" style="22" customWidth="1"/>
    <col min="4648" max="4651" width="10.5" style="22" customWidth="1"/>
    <col min="4652" max="4652" width="8.5" style="22" customWidth="1"/>
    <col min="4653" max="4653" width="1.25" style="22" customWidth="1"/>
    <col min="4654" max="4654" width="8" style="22" customWidth="1"/>
    <col min="4655" max="4658" width="10.25" style="22" customWidth="1"/>
    <col min="4659" max="4659" width="1.125" style="22" customWidth="1"/>
    <col min="4660" max="4660" width="8" style="22" customWidth="1"/>
    <col min="4661" max="4661" width="1.125" style="22" customWidth="1"/>
    <col min="4662" max="4662" width="8" style="22" customWidth="1"/>
    <col min="4663" max="4663" width="1" style="22" customWidth="1"/>
    <col min="4664" max="4667" width="10.5" style="22" customWidth="1"/>
    <col min="4668" max="4668" width="8" style="22" customWidth="1"/>
    <col min="4669" max="4669" width="1" style="22" customWidth="1"/>
    <col min="4670" max="4670" width="8" style="22" customWidth="1"/>
    <col min="4671" max="4674" width="10.625" style="22" customWidth="1"/>
    <col min="4675" max="4675" width="1" style="22" customWidth="1"/>
    <col min="4676" max="4676" width="8" style="22" customWidth="1"/>
    <col min="4677" max="4677" width="1.125" style="22" customWidth="1"/>
    <col min="4678" max="4678" width="8" style="22" customWidth="1"/>
    <col min="4679" max="4679" width="1.125" style="22" customWidth="1"/>
    <col min="4680" max="4683" width="10.375" style="22" customWidth="1"/>
    <col min="4684" max="4684" width="8" style="22" customWidth="1"/>
    <col min="4685" max="4685" width="0.75" style="22" customWidth="1"/>
    <col min="4686" max="4686" width="8" style="22" customWidth="1"/>
    <col min="4687" max="4690" width="10.25" style="22" customWidth="1"/>
    <col min="4691" max="4691" width="0.75" style="22" customWidth="1"/>
    <col min="4692" max="4692" width="8" style="22" customWidth="1"/>
    <col min="4693" max="4693" width="1" style="22" customWidth="1"/>
    <col min="4694" max="4694" width="8" style="22" customWidth="1"/>
    <col min="4695" max="4695" width="0.875" style="22" customWidth="1"/>
    <col min="4696" max="4699" width="10.25" style="22" customWidth="1"/>
    <col min="4700" max="4700" width="8" style="22" customWidth="1"/>
    <col min="4701" max="4701" width="0.875" style="22" customWidth="1"/>
    <col min="4702" max="4702" width="8" style="22" customWidth="1"/>
    <col min="4703" max="4706" width="10.125" style="22" customWidth="1"/>
    <col min="4707" max="4707" width="1.125" style="22" customWidth="1"/>
    <col min="4708" max="4708" width="8" style="22" customWidth="1"/>
    <col min="4709" max="4709" width="1.125" style="22" customWidth="1"/>
    <col min="4710" max="4710" width="8" style="22" customWidth="1"/>
    <col min="4711" max="4711" width="1" style="22" customWidth="1"/>
    <col min="4712" max="4715" width="10.125" style="22" customWidth="1"/>
    <col min="4716" max="4716" width="8" style="22" customWidth="1"/>
    <col min="4717" max="4717" width="1.5" style="22" customWidth="1"/>
    <col min="4718" max="4718" width="8" style="22"/>
    <col min="4719" max="4722" width="10.375" style="22" customWidth="1"/>
    <col min="4723" max="4723" width="1.25" style="22" customWidth="1"/>
    <col min="4724" max="4724" width="8" style="22"/>
    <col min="4725" max="4725" width="0.875" style="22" customWidth="1"/>
    <col min="4726" max="4726" width="8" style="22"/>
    <col min="4727" max="4727" width="1" style="22" customWidth="1"/>
    <col min="4728" max="4731" width="10.5" style="22" customWidth="1"/>
    <col min="4732" max="4732" width="8" style="22"/>
    <col min="4733" max="4733" width="1" style="22" customWidth="1"/>
    <col min="4734" max="4734" width="8" style="22"/>
    <col min="4735" max="4738" width="10.5" style="22" customWidth="1"/>
    <col min="4739" max="4739" width="0.875" style="22" customWidth="1"/>
    <col min="4740" max="4740" width="8" style="22"/>
    <col min="4741" max="4741" width="1" style="22" customWidth="1"/>
    <col min="4742" max="4742" width="8" style="22"/>
    <col min="4743" max="4743" width="0.875" style="22" customWidth="1"/>
    <col min="4744" max="4747" width="10.375" style="22" customWidth="1"/>
    <col min="4748" max="4748" width="8" style="22"/>
    <col min="4749" max="4749" width="0.875" style="22" customWidth="1"/>
    <col min="4750" max="4750" width="8" style="22"/>
    <col min="4751" max="4754" width="10.625" style="22" customWidth="1"/>
    <col min="4755" max="4755" width="1.125" style="22" customWidth="1"/>
    <col min="4756" max="4756" width="8" style="22"/>
    <col min="4757" max="4757" width="0.875" style="22" customWidth="1"/>
    <col min="4758" max="4758" width="8" style="22"/>
    <col min="4759" max="4759" width="1" style="22" customWidth="1"/>
    <col min="4760" max="4763" width="10.5" style="22" customWidth="1"/>
    <col min="4764" max="4764" width="8" style="22"/>
    <col min="4765" max="4765" width="0.875" style="22" customWidth="1"/>
    <col min="4766" max="4766" width="8" style="22"/>
    <col min="4767" max="4770" width="10.625" style="22" customWidth="1"/>
    <col min="4771" max="4771" width="0.75" style="22" customWidth="1"/>
    <col min="4772" max="4772" width="8" style="22"/>
    <col min="4773" max="4773" width="0.875" style="22" customWidth="1"/>
    <col min="4774" max="4774" width="8" style="22"/>
    <col min="4775" max="4775" width="0.75" style="22" customWidth="1"/>
    <col min="4776" max="4779" width="10.75" style="22" customWidth="1"/>
    <col min="4780" max="4780" width="8" style="22" customWidth="1"/>
    <col min="4781" max="4781" width="0.875" style="22" customWidth="1"/>
    <col min="4782" max="4782" width="8" style="22"/>
    <col min="4783" max="4786" width="11.125" style="22" customWidth="1"/>
    <col min="4787" max="4787" width="0.875" style="22" customWidth="1"/>
    <col min="4788" max="4788" width="8" style="22"/>
    <col min="4789" max="4789" width="0.75" style="22" customWidth="1"/>
    <col min="4790" max="4790" width="8" style="22"/>
    <col min="4791" max="4791" width="0.625" style="22" customWidth="1"/>
    <col min="4792" max="4795" width="10" style="22" customWidth="1"/>
    <col min="4796" max="4796" width="8" style="22"/>
    <col min="4797" max="4797" width="0.625" style="22" customWidth="1"/>
    <col min="4798" max="4798" width="8" style="22"/>
    <col min="4799" max="4802" width="10.25" style="22" customWidth="1"/>
    <col min="4803" max="4803" width="1.125" style="22" customWidth="1"/>
    <col min="4804" max="4804" width="8" style="22"/>
    <col min="4805" max="4805" width="0.875" style="22" customWidth="1"/>
    <col min="4806" max="4806" width="8" style="22"/>
    <col min="4807" max="4807" width="0.625" style="22" customWidth="1"/>
    <col min="4808" max="4811" width="10.625" style="22" customWidth="1"/>
    <col min="4812" max="4812" width="8.5" style="22" bestFit="1" customWidth="1"/>
    <col min="4813" max="4825" width="8" style="22"/>
    <col min="4826" max="4826" width="15.625" style="22" customWidth="1"/>
    <col min="4827" max="4827" width="8" style="22"/>
    <col min="4828" max="4853" width="0" style="22" hidden="1" customWidth="1"/>
    <col min="4854" max="4854" width="9.625" style="22" customWidth="1"/>
    <col min="4855" max="4869" width="0" style="22" hidden="1" customWidth="1"/>
    <col min="4870" max="4870" width="8" style="22" customWidth="1"/>
    <col min="4871" max="4875" width="0" style="22" hidden="1" customWidth="1"/>
    <col min="4876" max="4876" width="9" style="22" customWidth="1"/>
    <col min="4877" max="4877" width="0.625" style="22" customWidth="1"/>
    <col min="4878" max="4878" width="8" style="22" customWidth="1"/>
    <col min="4879" max="4882" width="10.5" style="22" customWidth="1"/>
    <col min="4883" max="4883" width="1" style="22" customWidth="1"/>
    <col min="4884" max="4884" width="8" style="22" customWidth="1"/>
    <col min="4885" max="4885" width="1.5" style="22" customWidth="1"/>
    <col min="4886" max="4886" width="8" style="22" customWidth="1"/>
    <col min="4887" max="4887" width="0.875" style="22" customWidth="1"/>
    <col min="4888" max="4891" width="10.75" style="22" customWidth="1"/>
    <col min="4892" max="4892" width="8" style="22" customWidth="1"/>
    <col min="4893" max="4893" width="1.375" style="22" customWidth="1"/>
    <col min="4894" max="4894" width="8" style="22" customWidth="1"/>
    <col min="4895" max="4898" width="10.375" style="22" customWidth="1"/>
    <col min="4899" max="4899" width="0.75" style="22" customWidth="1"/>
    <col min="4900" max="4900" width="8" style="22" customWidth="1"/>
    <col min="4901" max="4901" width="0.875" style="22" customWidth="1"/>
    <col min="4902" max="4902" width="8" style="22" customWidth="1"/>
    <col min="4903" max="4903" width="0.875" style="22" customWidth="1"/>
    <col min="4904" max="4907" width="10.5" style="22" customWidth="1"/>
    <col min="4908" max="4908" width="8.5" style="22" customWidth="1"/>
    <col min="4909" max="4909" width="1.25" style="22" customWidth="1"/>
    <col min="4910" max="4910" width="8" style="22" customWidth="1"/>
    <col min="4911" max="4914" width="10.25" style="22" customWidth="1"/>
    <col min="4915" max="4915" width="1.125" style="22" customWidth="1"/>
    <col min="4916" max="4916" width="8" style="22" customWidth="1"/>
    <col min="4917" max="4917" width="1.125" style="22" customWidth="1"/>
    <col min="4918" max="4918" width="8" style="22" customWidth="1"/>
    <col min="4919" max="4919" width="1" style="22" customWidth="1"/>
    <col min="4920" max="4923" width="10.5" style="22" customWidth="1"/>
    <col min="4924" max="4924" width="8" style="22" customWidth="1"/>
    <col min="4925" max="4925" width="1" style="22" customWidth="1"/>
    <col min="4926" max="4926" width="8" style="22" customWidth="1"/>
    <col min="4927" max="4930" width="10.625" style="22" customWidth="1"/>
    <col min="4931" max="4931" width="1" style="22" customWidth="1"/>
    <col min="4932" max="4932" width="8" style="22" customWidth="1"/>
    <col min="4933" max="4933" width="1.125" style="22" customWidth="1"/>
    <col min="4934" max="4934" width="8" style="22" customWidth="1"/>
    <col min="4935" max="4935" width="1.125" style="22" customWidth="1"/>
    <col min="4936" max="4939" width="10.375" style="22" customWidth="1"/>
    <col min="4940" max="4940" width="8" style="22" customWidth="1"/>
    <col min="4941" max="4941" width="0.75" style="22" customWidth="1"/>
    <col min="4942" max="4942" width="8" style="22" customWidth="1"/>
    <col min="4943" max="4946" width="10.25" style="22" customWidth="1"/>
    <col min="4947" max="4947" width="0.75" style="22" customWidth="1"/>
    <col min="4948" max="4948" width="8" style="22" customWidth="1"/>
    <col min="4949" max="4949" width="1" style="22" customWidth="1"/>
    <col min="4950" max="4950" width="8" style="22" customWidth="1"/>
    <col min="4951" max="4951" width="0.875" style="22" customWidth="1"/>
    <col min="4952" max="4955" width="10.25" style="22" customWidth="1"/>
    <col min="4956" max="4956" width="8" style="22" customWidth="1"/>
    <col min="4957" max="4957" width="0.875" style="22" customWidth="1"/>
    <col min="4958" max="4958" width="8" style="22" customWidth="1"/>
    <col min="4959" max="4962" width="10.125" style="22" customWidth="1"/>
    <col min="4963" max="4963" width="1.125" style="22" customWidth="1"/>
    <col min="4964" max="4964" width="8" style="22" customWidth="1"/>
    <col min="4965" max="4965" width="1.125" style="22" customWidth="1"/>
    <col min="4966" max="4966" width="8" style="22" customWidth="1"/>
    <col min="4967" max="4967" width="1" style="22" customWidth="1"/>
    <col min="4968" max="4971" width="10.125" style="22" customWidth="1"/>
    <col min="4972" max="4972" width="8" style="22" customWidth="1"/>
    <col min="4973" max="4973" width="1.5" style="22" customWidth="1"/>
    <col min="4974" max="4974" width="8" style="22"/>
    <col min="4975" max="4978" width="10.375" style="22" customWidth="1"/>
    <col min="4979" max="4979" width="1.25" style="22" customWidth="1"/>
    <col min="4980" max="4980" width="8" style="22"/>
    <col min="4981" max="4981" width="0.875" style="22" customWidth="1"/>
    <col min="4982" max="4982" width="8" style="22"/>
    <col min="4983" max="4983" width="1" style="22" customWidth="1"/>
    <col min="4984" max="4987" width="10.5" style="22" customWidth="1"/>
    <col min="4988" max="4988" width="8" style="22"/>
    <col min="4989" max="4989" width="1" style="22" customWidth="1"/>
    <col min="4990" max="4990" width="8" style="22"/>
    <col min="4991" max="4994" width="10.5" style="22" customWidth="1"/>
    <col min="4995" max="4995" width="0.875" style="22" customWidth="1"/>
    <col min="4996" max="4996" width="8" style="22"/>
    <col min="4997" max="4997" width="1" style="22" customWidth="1"/>
    <col min="4998" max="4998" width="8" style="22"/>
    <col min="4999" max="4999" width="0.875" style="22" customWidth="1"/>
    <col min="5000" max="5003" width="10.375" style="22" customWidth="1"/>
    <col min="5004" max="5004" width="8" style="22"/>
    <col min="5005" max="5005" width="0.875" style="22" customWidth="1"/>
    <col min="5006" max="5006" width="8" style="22"/>
    <col min="5007" max="5010" width="10.625" style="22" customWidth="1"/>
    <col min="5011" max="5011" width="1.125" style="22" customWidth="1"/>
    <col min="5012" max="5012" width="8" style="22"/>
    <col min="5013" max="5013" width="0.875" style="22" customWidth="1"/>
    <col min="5014" max="5014" width="8" style="22"/>
    <col min="5015" max="5015" width="1" style="22" customWidth="1"/>
    <col min="5016" max="5019" width="10.5" style="22" customWidth="1"/>
    <col min="5020" max="5020" width="8" style="22"/>
    <col min="5021" max="5021" width="0.875" style="22" customWidth="1"/>
    <col min="5022" max="5022" width="8" style="22"/>
    <col min="5023" max="5026" width="10.625" style="22" customWidth="1"/>
    <col min="5027" max="5027" width="0.75" style="22" customWidth="1"/>
    <col min="5028" max="5028" width="8" style="22"/>
    <col min="5029" max="5029" width="0.875" style="22" customWidth="1"/>
    <col min="5030" max="5030" width="8" style="22"/>
    <col min="5031" max="5031" width="0.75" style="22" customWidth="1"/>
    <col min="5032" max="5035" width="10.75" style="22" customWidth="1"/>
    <col min="5036" max="5036" width="8" style="22" customWidth="1"/>
    <col min="5037" max="5037" width="0.875" style="22" customWidth="1"/>
    <col min="5038" max="5038" width="8" style="22"/>
    <col min="5039" max="5042" width="11.125" style="22" customWidth="1"/>
    <col min="5043" max="5043" width="0.875" style="22" customWidth="1"/>
    <col min="5044" max="5044" width="8" style="22"/>
    <col min="5045" max="5045" width="0.75" style="22" customWidth="1"/>
    <col min="5046" max="5046" width="8" style="22"/>
    <col min="5047" max="5047" width="0.625" style="22" customWidth="1"/>
    <col min="5048" max="5051" width="10" style="22" customWidth="1"/>
    <col min="5052" max="5052" width="8" style="22"/>
    <col min="5053" max="5053" width="0.625" style="22" customWidth="1"/>
    <col min="5054" max="5054" width="8" style="22"/>
    <col min="5055" max="5058" width="10.25" style="22" customWidth="1"/>
    <col min="5059" max="5059" width="1.125" style="22" customWidth="1"/>
    <col min="5060" max="5060" width="8" style="22"/>
    <col min="5061" max="5061" width="0.875" style="22" customWidth="1"/>
    <col min="5062" max="5062" width="8" style="22"/>
    <col min="5063" max="5063" width="0.625" style="22" customWidth="1"/>
    <col min="5064" max="5067" width="10.625" style="22" customWidth="1"/>
    <col min="5068" max="5068" width="8.5" style="22" bestFit="1" customWidth="1"/>
    <col min="5069" max="5081" width="8" style="22"/>
    <col min="5082" max="5082" width="15.625" style="22" customWidth="1"/>
    <col min="5083" max="5083" width="8" style="22"/>
    <col min="5084" max="5109" width="0" style="22" hidden="1" customWidth="1"/>
    <col min="5110" max="5110" width="9.625" style="22" customWidth="1"/>
    <col min="5111" max="5125" width="0" style="22" hidden="1" customWidth="1"/>
    <col min="5126" max="5126" width="8" style="22" customWidth="1"/>
    <col min="5127" max="5131" width="0" style="22" hidden="1" customWidth="1"/>
    <col min="5132" max="5132" width="9" style="22" customWidth="1"/>
    <col min="5133" max="5133" width="0.625" style="22" customWidth="1"/>
    <col min="5134" max="5134" width="8" style="22" customWidth="1"/>
    <col min="5135" max="5138" width="10.5" style="22" customWidth="1"/>
    <col min="5139" max="5139" width="1" style="22" customWidth="1"/>
    <col min="5140" max="5140" width="8" style="22" customWidth="1"/>
    <col min="5141" max="5141" width="1.5" style="22" customWidth="1"/>
    <col min="5142" max="5142" width="8" style="22" customWidth="1"/>
    <col min="5143" max="5143" width="0.875" style="22" customWidth="1"/>
    <col min="5144" max="5147" width="10.75" style="22" customWidth="1"/>
    <col min="5148" max="5148" width="8" style="22" customWidth="1"/>
    <col min="5149" max="5149" width="1.375" style="22" customWidth="1"/>
    <col min="5150" max="5150" width="8" style="22" customWidth="1"/>
    <col min="5151" max="5154" width="10.375" style="22" customWidth="1"/>
    <col min="5155" max="5155" width="0.75" style="22" customWidth="1"/>
    <col min="5156" max="5156" width="8" style="22" customWidth="1"/>
    <col min="5157" max="5157" width="0.875" style="22" customWidth="1"/>
    <col min="5158" max="5158" width="8" style="22" customWidth="1"/>
    <col min="5159" max="5159" width="0.875" style="22" customWidth="1"/>
    <col min="5160" max="5163" width="10.5" style="22" customWidth="1"/>
    <col min="5164" max="5164" width="8.5" style="22" customWidth="1"/>
    <col min="5165" max="5165" width="1.25" style="22" customWidth="1"/>
    <col min="5166" max="5166" width="8" style="22" customWidth="1"/>
    <col min="5167" max="5170" width="10.25" style="22" customWidth="1"/>
    <col min="5171" max="5171" width="1.125" style="22" customWidth="1"/>
    <col min="5172" max="5172" width="8" style="22" customWidth="1"/>
    <col min="5173" max="5173" width="1.125" style="22" customWidth="1"/>
    <col min="5174" max="5174" width="8" style="22" customWidth="1"/>
    <col min="5175" max="5175" width="1" style="22" customWidth="1"/>
    <col min="5176" max="5179" width="10.5" style="22" customWidth="1"/>
    <col min="5180" max="5180" width="8" style="22" customWidth="1"/>
    <col min="5181" max="5181" width="1" style="22" customWidth="1"/>
    <col min="5182" max="5182" width="8" style="22" customWidth="1"/>
    <col min="5183" max="5186" width="10.625" style="22" customWidth="1"/>
    <col min="5187" max="5187" width="1" style="22" customWidth="1"/>
    <col min="5188" max="5188" width="8" style="22" customWidth="1"/>
    <col min="5189" max="5189" width="1.125" style="22" customWidth="1"/>
    <col min="5190" max="5190" width="8" style="22" customWidth="1"/>
    <col min="5191" max="5191" width="1.125" style="22" customWidth="1"/>
    <col min="5192" max="5195" width="10.375" style="22" customWidth="1"/>
    <col min="5196" max="5196" width="8" style="22" customWidth="1"/>
    <col min="5197" max="5197" width="0.75" style="22" customWidth="1"/>
    <col min="5198" max="5198" width="8" style="22" customWidth="1"/>
    <col min="5199" max="5202" width="10.25" style="22" customWidth="1"/>
    <col min="5203" max="5203" width="0.75" style="22" customWidth="1"/>
    <col min="5204" max="5204" width="8" style="22" customWidth="1"/>
    <col min="5205" max="5205" width="1" style="22" customWidth="1"/>
    <col min="5206" max="5206" width="8" style="22" customWidth="1"/>
    <col min="5207" max="5207" width="0.875" style="22" customWidth="1"/>
    <col min="5208" max="5211" width="10.25" style="22" customWidth="1"/>
    <col min="5212" max="5212" width="8" style="22" customWidth="1"/>
    <col min="5213" max="5213" width="0.875" style="22" customWidth="1"/>
    <col min="5214" max="5214" width="8" style="22" customWidth="1"/>
    <col min="5215" max="5218" width="10.125" style="22" customWidth="1"/>
    <col min="5219" max="5219" width="1.125" style="22" customWidth="1"/>
    <col min="5220" max="5220" width="8" style="22" customWidth="1"/>
    <col min="5221" max="5221" width="1.125" style="22" customWidth="1"/>
    <col min="5222" max="5222" width="8" style="22" customWidth="1"/>
    <col min="5223" max="5223" width="1" style="22" customWidth="1"/>
    <col min="5224" max="5227" width="10.125" style="22" customWidth="1"/>
    <col min="5228" max="5228" width="8" style="22" customWidth="1"/>
    <col min="5229" max="5229" width="1.5" style="22" customWidth="1"/>
    <col min="5230" max="5230" width="8" style="22"/>
    <col min="5231" max="5234" width="10.375" style="22" customWidth="1"/>
    <col min="5235" max="5235" width="1.25" style="22" customWidth="1"/>
    <col min="5236" max="5236" width="8" style="22"/>
    <col min="5237" max="5237" width="0.875" style="22" customWidth="1"/>
    <col min="5238" max="5238" width="8" style="22"/>
    <col min="5239" max="5239" width="1" style="22" customWidth="1"/>
    <col min="5240" max="5243" width="10.5" style="22" customWidth="1"/>
    <col min="5244" max="5244" width="8" style="22"/>
    <col min="5245" max="5245" width="1" style="22" customWidth="1"/>
    <col min="5246" max="5246" width="8" style="22"/>
    <col min="5247" max="5250" width="10.5" style="22" customWidth="1"/>
    <col min="5251" max="5251" width="0.875" style="22" customWidth="1"/>
    <col min="5252" max="5252" width="8" style="22"/>
    <col min="5253" max="5253" width="1" style="22" customWidth="1"/>
    <col min="5254" max="5254" width="8" style="22"/>
    <col min="5255" max="5255" width="0.875" style="22" customWidth="1"/>
    <col min="5256" max="5259" width="10.375" style="22" customWidth="1"/>
    <col min="5260" max="5260" width="8" style="22"/>
    <col min="5261" max="5261" width="0.875" style="22" customWidth="1"/>
    <col min="5262" max="5262" width="8" style="22"/>
    <col min="5263" max="5266" width="10.625" style="22" customWidth="1"/>
    <col min="5267" max="5267" width="1.125" style="22" customWidth="1"/>
    <col min="5268" max="5268" width="8" style="22"/>
    <col min="5269" max="5269" width="0.875" style="22" customWidth="1"/>
    <col min="5270" max="5270" width="8" style="22"/>
    <col min="5271" max="5271" width="1" style="22" customWidth="1"/>
    <col min="5272" max="5275" width="10.5" style="22" customWidth="1"/>
    <col min="5276" max="5276" width="8" style="22"/>
    <col min="5277" max="5277" width="0.875" style="22" customWidth="1"/>
    <col min="5278" max="5278" width="8" style="22"/>
    <col min="5279" max="5282" width="10.625" style="22" customWidth="1"/>
    <col min="5283" max="5283" width="0.75" style="22" customWidth="1"/>
    <col min="5284" max="5284" width="8" style="22"/>
    <col min="5285" max="5285" width="0.875" style="22" customWidth="1"/>
    <col min="5286" max="5286" width="8" style="22"/>
    <col min="5287" max="5287" width="0.75" style="22" customWidth="1"/>
    <col min="5288" max="5291" width="10.75" style="22" customWidth="1"/>
    <col min="5292" max="5292" width="8" style="22" customWidth="1"/>
    <col min="5293" max="5293" width="0.875" style="22" customWidth="1"/>
    <col min="5294" max="5294" width="8" style="22"/>
    <col min="5295" max="5298" width="11.125" style="22" customWidth="1"/>
    <col min="5299" max="5299" width="0.875" style="22" customWidth="1"/>
    <col min="5300" max="5300" width="8" style="22"/>
    <col min="5301" max="5301" width="0.75" style="22" customWidth="1"/>
    <col min="5302" max="5302" width="8" style="22"/>
    <col min="5303" max="5303" width="0.625" style="22" customWidth="1"/>
    <col min="5304" max="5307" width="10" style="22" customWidth="1"/>
    <col min="5308" max="5308" width="8" style="22"/>
    <col min="5309" max="5309" width="0.625" style="22" customWidth="1"/>
    <col min="5310" max="5310" width="8" style="22"/>
    <col min="5311" max="5314" width="10.25" style="22" customWidth="1"/>
    <col min="5315" max="5315" width="1.125" style="22" customWidth="1"/>
    <col min="5316" max="5316" width="8" style="22"/>
    <col min="5317" max="5317" width="0.875" style="22" customWidth="1"/>
    <col min="5318" max="5318" width="8" style="22"/>
    <col min="5319" max="5319" width="0.625" style="22" customWidth="1"/>
    <col min="5320" max="5323" width="10.625" style="22" customWidth="1"/>
    <col min="5324" max="5324" width="8.5" style="22" bestFit="1" customWidth="1"/>
    <col min="5325" max="5337" width="8" style="22"/>
    <col min="5338" max="5338" width="15.625" style="22" customWidth="1"/>
    <col min="5339" max="5339" width="8" style="22"/>
    <col min="5340" max="5365" width="0" style="22" hidden="1" customWidth="1"/>
    <col min="5366" max="5366" width="9.625" style="22" customWidth="1"/>
    <col min="5367" max="5381" width="0" style="22" hidden="1" customWidth="1"/>
    <col min="5382" max="5382" width="8" style="22" customWidth="1"/>
    <col min="5383" max="5387" width="0" style="22" hidden="1" customWidth="1"/>
    <col min="5388" max="5388" width="9" style="22" customWidth="1"/>
    <col min="5389" max="5389" width="0.625" style="22" customWidth="1"/>
    <col min="5390" max="5390" width="8" style="22" customWidth="1"/>
    <col min="5391" max="5394" width="10.5" style="22" customWidth="1"/>
    <col min="5395" max="5395" width="1" style="22" customWidth="1"/>
    <col min="5396" max="5396" width="8" style="22" customWidth="1"/>
    <col min="5397" max="5397" width="1.5" style="22" customWidth="1"/>
    <col min="5398" max="5398" width="8" style="22" customWidth="1"/>
    <col min="5399" max="5399" width="0.875" style="22" customWidth="1"/>
    <col min="5400" max="5403" width="10.75" style="22" customWidth="1"/>
    <col min="5404" max="5404" width="8" style="22" customWidth="1"/>
    <col min="5405" max="5405" width="1.375" style="22" customWidth="1"/>
    <col min="5406" max="5406" width="8" style="22" customWidth="1"/>
    <col min="5407" max="5410" width="10.375" style="22" customWidth="1"/>
    <col min="5411" max="5411" width="0.75" style="22" customWidth="1"/>
    <col min="5412" max="5412" width="8" style="22" customWidth="1"/>
    <col min="5413" max="5413" width="0.875" style="22" customWidth="1"/>
    <col min="5414" max="5414" width="8" style="22" customWidth="1"/>
    <col min="5415" max="5415" width="0.875" style="22" customWidth="1"/>
    <col min="5416" max="5419" width="10.5" style="22" customWidth="1"/>
    <col min="5420" max="5420" width="8.5" style="22" customWidth="1"/>
    <col min="5421" max="5421" width="1.25" style="22" customWidth="1"/>
    <col min="5422" max="5422" width="8" style="22" customWidth="1"/>
    <col min="5423" max="5426" width="10.25" style="22" customWidth="1"/>
    <col min="5427" max="5427" width="1.125" style="22" customWidth="1"/>
    <col min="5428" max="5428" width="8" style="22" customWidth="1"/>
    <col min="5429" max="5429" width="1.125" style="22" customWidth="1"/>
    <col min="5430" max="5430" width="8" style="22" customWidth="1"/>
    <col min="5431" max="5431" width="1" style="22" customWidth="1"/>
    <col min="5432" max="5435" width="10.5" style="22" customWidth="1"/>
    <col min="5436" max="5436" width="8" style="22" customWidth="1"/>
    <col min="5437" max="5437" width="1" style="22" customWidth="1"/>
    <col min="5438" max="5438" width="8" style="22" customWidth="1"/>
    <col min="5439" max="5442" width="10.625" style="22" customWidth="1"/>
    <col min="5443" max="5443" width="1" style="22" customWidth="1"/>
    <col min="5444" max="5444" width="8" style="22" customWidth="1"/>
    <col min="5445" max="5445" width="1.125" style="22" customWidth="1"/>
    <col min="5446" max="5446" width="8" style="22" customWidth="1"/>
    <col min="5447" max="5447" width="1.125" style="22" customWidth="1"/>
    <col min="5448" max="5451" width="10.375" style="22" customWidth="1"/>
    <col min="5452" max="5452" width="8" style="22" customWidth="1"/>
    <col min="5453" max="5453" width="0.75" style="22" customWidth="1"/>
    <col min="5454" max="5454" width="8" style="22" customWidth="1"/>
    <col min="5455" max="5458" width="10.25" style="22" customWidth="1"/>
    <col min="5459" max="5459" width="0.75" style="22" customWidth="1"/>
    <col min="5460" max="5460" width="8" style="22" customWidth="1"/>
    <col min="5461" max="5461" width="1" style="22" customWidth="1"/>
    <col min="5462" max="5462" width="8" style="22" customWidth="1"/>
    <col min="5463" max="5463" width="0.875" style="22" customWidth="1"/>
    <col min="5464" max="5467" width="10.25" style="22" customWidth="1"/>
    <col min="5468" max="5468" width="8" style="22" customWidth="1"/>
    <col min="5469" max="5469" width="0.875" style="22" customWidth="1"/>
    <col min="5470" max="5470" width="8" style="22" customWidth="1"/>
    <col min="5471" max="5474" width="10.125" style="22" customWidth="1"/>
    <col min="5475" max="5475" width="1.125" style="22" customWidth="1"/>
    <col min="5476" max="5476" width="8" style="22" customWidth="1"/>
    <col min="5477" max="5477" width="1.125" style="22" customWidth="1"/>
    <col min="5478" max="5478" width="8" style="22" customWidth="1"/>
    <col min="5479" max="5479" width="1" style="22" customWidth="1"/>
    <col min="5480" max="5483" width="10.125" style="22" customWidth="1"/>
    <col min="5484" max="5484" width="8" style="22" customWidth="1"/>
    <col min="5485" max="5485" width="1.5" style="22" customWidth="1"/>
    <col min="5486" max="5486" width="8" style="22"/>
    <col min="5487" max="5490" width="10.375" style="22" customWidth="1"/>
    <col min="5491" max="5491" width="1.25" style="22" customWidth="1"/>
    <col min="5492" max="5492" width="8" style="22"/>
    <col min="5493" max="5493" width="0.875" style="22" customWidth="1"/>
    <col min="5494" max="5494" width="8" style="22"/>
    <col min="5495" max="5495" width="1" style="22" customWidth="1"/>
    <col min="5496" max="5499" width="10.5" style="22" customWidth="1"/>
    <col min="5500" max="5500" width="8" style="22"/>
    <col min="5501" max="5501" width="1" style="22" customWidth="1"/>
    <col min="5502" max="5502" width="8" style="22"/>
    <col min="5503" max="5506" width="10.5" style="22" customWidth="1"/>
    <col min="5507" max="5507" width="0.875" style="22" customWidth="1"/>
    <col min="5508" max="5508" width="8" style="22"/>
    <col min="5509" max="5509" width="1" style="22" customWidth="1"/>
    <col min="5510" max="5510" width="8" style="22"/>
    <col min="5511" max="5511" width="0.875" style="22" customWidth="1"/>
    <col min="5512" max="5515" width="10.375" style="22" customWidth="1"/>
    <col min="5516" max="5516" width="8" style="22"/>
    <col min="5517" max="5517" width="0.875" style="22" customWidth="1"/>
    <col min="5518" max="5518" width="8" style="22"/>
    <col min="5519" max="5522" width="10.625" style="22" customWidth="1"/>
    <col min="5523" max="5523" width="1.125" style="22" customWidth="1"/>
    <col min="5524" max="5524" width="8" style="22"/>
    <col min="5525" max="5525" width="0.875" style="22" customWidth="1"/>
    <col min="5526" max="5526" width="8" style="22"/>
    <col min="5527" max="5527" width="1" style="22" customWidth="1"/>
    <col min="5528" max="5531" width="10.5" style="22" customWidth="1"/>
    <col min="5532" max="5532" width="8" style="22"/>
    <col min="5533" max="5533" width="0.875" style="22" customWidth="1"/>
    <col min="5534" max="5534" width="8" style="22"/>
    <col min="5535" max="5538" width="10.625" style="22" customWidth="1"/>
    <col min="5539" max="5539" width="0.75" style="22" customWidth="1"/>
    <col min="5540" max="5540" width="8" style="22"/>
    <col min="5541" max="5541" width="0.875" style="22" customWidth="1"/>
    <col min="5542" max="5542" width="8" style="22"/>
    <col min="5543" max="5543" width="0.75" style="22" customWidth="1"/>
    <col min="5544" max="5547" width="10.75" style="22" customWidth="1"/>
    <col min="5548" max="5548" width="8" style="22" customWidth="1"/>
    <col min="5549" max="5549" width="0.875" style="22" customWidth="1"/>
    <col min="5550" max="5550" width="8" style="22"/>
    <col min="5551" max="5554" width="11.125" style="22" customWidth="1"/>
    <col min="5555" max="5555" width="0.875" style="22" customWidth="1"/>
    <col min="5556" max="5556" width="8" style="22"/>
    <col min="5557" max="5557" width="0.75" style="22" customWidth="1"/>
    <col min="5558" max="5558" width="8" style="22"/>
    <col min="5559" max="5559" width="0.625" style="22" customWidth="1"/>
    <col min="5560" max="5563" width="10" style="22" customWidth="1"/>
    <col min="5564" max="5564" width="8" style="22"/>
    <col min="5565" max="5565" width="0.625" style="22" customWidth="1"/>
    <col min="5566" max="5566" width="8" style="22"/>
    <col min="5567" max="5570" width="10.25" style="22" customWidth="1"/>
    <col min="5571" max="5571" width="1.125" style="22" customWidth="1"/>
    <col min="5572" max="5572" width="8" style="22"/>
    <col min="5573" max="5573" width="0.875" style="22" customWidth="1"/>
    <col min="5574" max="5574" width="8" style="22"/>
    <col min="5575" max="5575" width="0.625" style="22" customWidth="1"/>
    <col min="5576" max="5579" width="10.625" style="22" customWidth="1"/>
    <col min="5580" max="5580" width="8.5" style="22" bestFit="1" customWidth="1"/>
    <col min="5581" max="5593" width="8" style="22"/>
    <col min="5594" max="5594" width="15.625" style="22" customWidth="1"/>
    <col min="5595" max="5595" width="8" style="22"/>
    <col min="5596" max="5621" width="0" style="22" hidden="1" customWidth="1"/>
    <col min="5622" max="5622" width="9.625" style="22" customWidth="1"/>
    <col min="5623" max="5637" width="0" style="22" hidden="1" customWidth="1"/>
    <col min="5638" max="5638" width="8" style="22" customWidth="1"/>
    <col min="5639" max="5643" width="0" style="22" hidden="1" customWidth="1"/>
    <col min="5644" max="5644" width="9" style="22" customWidth="1"/>
    <col min="5645" max="5645" width="0.625" style="22" customWidth="1"/>
    <col min="5646" max="5646" width="8" style="22" customWidth="1"/>
    <col min="5647" max="5650" width="10.5" style="22" customWidth="1"/>
    <col min="5651" max="5651" width="1" style="22" customWidth="1"/>
    <col min="5652" max="5652" width="8" style="22" customWidth="1"/>
    <col min="5653" max="5653" width="1.5" style="22" customWidth="1"/>
    <col min="5654" max="5654" width="8" style="22" customWidth="1"/>
    <col min="5655" max="5655" width="0.875" style="22" customWidth="1"/>
    <col min="5656" max="5659" width="10.75" style="22" customWidth="1"/>
    <col min="5660" max="5660" width="8" style="22" customWidth="1"/>
    <col min="5661" max="5661" width="1.375" style="22" customWidth="1"/>
    <col min="5662" max="5662" width="8" style="22" customWidth="1"/>
    <col min="5663" max="5666" width="10.375" style="22" customWidth="1"/>
    <col min="5667" max="5667" width="0.75" style="22" customWidth="1"/>
    <col min="5668" max="5668" width="8" style="22" customWidth="1"/>
    <col min="5669" max="5669" width="0.875" style="22" customWidth="1"/>
    <col min="5670" max="5670" width="8" style="22" customWidth="1"/>
    <col min="5671" max="5671" width="0.875" style="22" customWidth="1"/>
    <col min="5672" max="5675" width="10.5" style="22" customWidth="1"/>
    <col min="5676" max="5676" width="8.5" style="22" customWidth="1"/>
    <col min="5677" max="5677" width="1.25" style="22" customWidth="1"/>
    <col min="5678" max="5678" width="8" style="22" customWidth="1"/>
    <col min="5679" max="5682" width="10.25" style="22" customWidth="1"/>
    <col min="5683" max="5683" width="1.125" style="22" customWidth="1"/>
    <col min="5684" max="5684" width="8" style="22" customWidth="1"/>
    <col min="5685" max="5685" width="1.125" style="22" customWidth="1"/>
    <col min="5686" max="5686" width="8" style="22" customWidth="1"/>
    <col min="5687" max="5687" width="1" style="22" customWidth="1"/>
    <col min="5688" max="5691" width="10.5" style="22" customWidth="1"/>
    <col min="5692" max="5692" width="8" style="22" customWidth="1"/>
    <col min="5693" max="5693" width="1" style="22" customWidth="1"/>
    <col min="5694" max="5694" width="8" style="22" customWidth="1"/>
    <col min="5695" max="5698" width="10.625" style="22" customWidth="1"/>
    <col min="5699" max="5699" width="1" style="22" customWidth="1"/>
    <col min="5700" max="5700" width="8" style="22" customWidth="1"/>
    <col min="5701" max="5701" width="1.125" style="22" customWidth="1"/>
    <col min="5702" max="5702" width="8" style="22" customWidth="1"/>
    <col min="5703" max="5703" width="1.125" style="22" customWidth="1"/>
    <col min="5704" max="5707" width="10.375" style="22" customWidth="1"/>
    <col min="5708" max="5708" width="8" style="22" customWidth="1"/>
    <col min="5709" max="5709" width="0.75" style="22" customWidth="1"/>
    <col min="5710" max="5710" width="8" style="22" customWidth="1"/>
    <col min="5711" max="5714" width="10.25" style="22" customWidth="1"/>
    <col min="5715" max="5715" width="0.75" style="22" customWidth="1"/>
    <col min="5716" max="5716" width="8" style="22" customWidth="1"/>
    <col min="5717" max="5717" width="1" style="22" customWidth="1"/>
    <col min="5718" max="5718" width="8" style="22" customWidth="1"/>
    <col min="5719" max="5719" width="0.875" style="22" customWidth="1"/>
    <col min="5720" max="5723" width="10.25" style="22" customWidth="1"/>
    <col min="5724" max="5724" width="8" style="22" customWidth="1"/>
    <col min="5725" max="5725" width="0.875" style="22" customWidth="1"/>
    <col min="5726" max="5726" width="8" style="22" customWidth="1"/>
    <col min="5727" max="5730" width="10.125" style="22" customWidth="1"/>
    <col min="5731" max="5731" width="1.125" style="22" customWidth="1"/>
    <col min="5732" max="5732" width="8" style="22" customWidth="1"/>
    <col min="5733" max="5733" width="1.125" style="22" customWidth="1"/>
    <col min="5734" max="5734" width="8" style="22" customWidth="1"/>
    <col min="5735" max="5735" width="1" style="22" customWidth="1"/>
    <col min="5736" max="5739" width="10.125" style="22" customWidth="1"/>
    <col min="5740" max="5740" width="8" style="22" customWidth="1"/>
    <col min="5741" max="5741" width="1.5" style="22" customWidth="1"/>
    <col min="5742" max="5742" width="8" style="22"/>
    <col min="5743" max="5746" width="10.375" style="22" customWidth="1"/>
    <col min="5747" max="5747" width="1.25" style="22" customWidth="1"/>
    <col min="5748" max="5748" width="8" style="22"/>
    <col min="5749" max="5749" width="0.875" style="22" customWidth="1"/>
    <col min="5750" max="5750" width="8" style="22"/>
    <col min="5751" max="5751" width="1" style="22" customWidth="1"/>
    <col min="5752" max="5755" width="10.5" style="22" customWidth="1"/>
    <col min="5756" max="5756" width="8" style="22"/>
    <col min="5757" max="5757" width="1" style="22" customWidth="1"/>
    <col min="5758" max="5758" width="8" style="22"/>
    <col min="5759" max="5762" width="10.5" style="22" customWidth="1"/>
    <col min="5763" max="5763" width="0.875" style="22" customWidth="1"/>
    <col min="5764" max="5764" width="8" style="22"/>
    <col min="5765" max="5765" width="1" style="22" customWidth="1"/>
    <col min="5766" max="5766" width="8" style="22"/>
    <col min="5767" max="5767" width="0.875" style="22" customWidth="1"/>
    <col min="5768" max="5771" width="10.375" style="22" customWidth="1"/>
    <col min="5772" max="5772" width="8" style="22"/>
    <col min="5773" max="5773" width="0.875" style="22" customWidth="1"/>
    <col min="5774" max="5774" width="8" style="22"/>
    <col min="5775" max="5778" width="10.625" style="22" customWidth="1"/>
    <col min="5779" max="5779" width="1.125" style="22" customWidth="1"/>
    <col min="5780" max="5780" width="8" style="22"/>
    <col min="5781" max="5781" width="0.875" style="22" customWidth="1"/>
    <col min="5782" max="5782" width="8" style="22"/>
    <col min="5783" max="5783" width="1" style="22" customWidth="1"/>
    <col min="5784" max="5787" width="10.5" style="22" customWidth="1"/>
    <col min="5788" max="5788" width="8" style="22"/>
    <col min="5789" max="5789" width="0.875" style="22" customWidth="1"/>
    <col min="5790" max="5790" width="8" style="22"/>
    <col min="5791" max="5794" width="10.625" style="22" customWidth="1"/>
    <col min="5795" max="5795" width="0.75" style="22" customWidth="1"/>
    <col min="5796" max="5796" width="8" style="22"/>
    <col min="5797" max="5797" width="0.875" style="22" customWidth="1"/>
    <col min="5798" max="5798" width="8" style="22"/>
    <col min="5799" max="5799" width="0.75" style="22" customWidth="1"/>
    <col min="5800" max="5803" width="10.75" style="22" customWidth="1"/>
    <col min="5804" max="5804" width="8" style="22" customWidth="1"/>
    <col min="5805" max="5805" width="0.875" style="22" customWidth="1"/>
    <col min="5806" max="5806" width="8" style="22"/>
    <col min="5807" max="5810" width="11.125" style="22" customWidth="1"/>
    <col min="5811" max="5811" width="0.875" style="22" customWidth="1"/>
    <col min="5812" max="5812" width="8" style="22"/>
    <col min="5813" max="5813" width="0.75" style="22" customWidth="1"/>
    <col min="5814" max="5814" width="8" style="22"/>
    <col min="5815" max="5815" width="0.625" style="22" customWidth="1"/>
    <col min="5816" max="5819" width="10" style="22" customWidth="1"/>
    <col min="5820" max="5820" width="8" style="22"/>
    <col min="5821" max="5821" width="0.625" style="22" customWidth="1"/>
    <col min="5822" max="5822" width="8" style="22"/>
    <col min="5823" max="5826" width="10.25" style="22" customWidth="1"/>
    <col min="5827" max="5827" width="1.125" style="22" customWidth="1"/>
    <col min="5828" max="5828" width="8" style="22"/>
    <col min="5829" max="5829" width="0.875" style="22" customWidth="1"/>
    <col min="5830" max="5830" width="8" style="22"/>
    <col min="5831" max="5831" width="0.625" style="22" customWidth="1"/>
    <col min="5832" max="5835" width="10.625" style="22" customWidth="1"/>
    <col min="5836" max="5836" width="8.5" style="22" bestFit="1" customWidth="1"/>
    <col min="5837" max="5849" width="8" style="22"/>
    <col min="5850" max="5850" width="15.625" style="22" customWidth="1"/>
    <col min="5851" max="5851" width="8" style="22"/>
    <col min="5852" max="5877" width="0" style="22" hidden="1" customWidth="1"/>
    <col min="5878" max="5878" width="9.625" style="22" customWidth="1"/>
    <col min="5879" max="5893" width="0" style="22" hidden="1" customWidth="1"/>
    <col min="5894" max="5894" width="8" style="22" customWidth="1"/>
    <col min="5895" max="5899" width="0" style="22" hidden="1" customWidth="1"/>
    <col min="5900" max="5900" width="9" style="22" customWidth="1"/>
    <col min="5901" max="5901" width="0.625" style="22" customWidth="1"/>
    <col min="5902" max="5902" width="8" style="22" customWidth="1"/>
    <col min="5903" max="5906" width="10.5" style="22" customWidth="1"/>
    <col min="5907" max="5907" width="1" style="22" customWidth="1"/>
    <col min="5908" max="5908" width="8" style="22" customWidth="1"/>
    <col min="5909" max="5909" width="1.5" style="22" customWidth="1"/>
    <col min="5910" max="5910" width="8" style="22" customWidth="1"/>
    <col min="5911" max="5911" width="0.875" style="22" customWidth="1"/>
    <col min="5912" max="5915" width="10.75" style="22" customWidth="1"/>
    <col min="5916" max="5916" width="8" style="22" customWidth="1"/>
    <col min="5917" max="5917" width="1.375" style="22" customWidth="1"/>
    <col min="5918" max="5918" width="8" style="22" customWidth="1"/>
    <col min="5919" max="5922" width="10.375" style="22" customWidth="1"/>
    <col min="5923" max="5923" width="0.75" style="22" customWidth="1"/>
    <col min="5924" max="5924" width="8" style="22" customWidth="1"/>
    <col min="5925" max="5925" width="0.875" style="22" customWidth="1"/>
    <col min="5926" max="5926" width="8" style="22" customWidth="1"/>
    <col min="5927" max="5927" width="0.875" style="22" customWidth="1"/>
    <col min="5928" max="5931" width="10.5" style="22" customWidth="1"/>
    <col min="5932" max="5932" width="8.5" style="22" customWidth="1"/>
    <col min="5933" max="5933" width="1.25" style="22" customWidth="1"/>
    <col min="5934" max="5934" width="8" style="22" customWidth="1"/>
    <col min="5935" max="5938" width="10.25" style="22" customWidth="1"/>
    <col min="5939" max="5939" width="1.125" style="22" customWidth="1"/>
    <col min="5940" max="5940" width="8" style="22" customWidth="1"/>
    <col min="5941" max="5941" width="1.125" style="22" customWidth="1"/>
    <col min="5942" max="5942" width="8" style="22" customWidth="1"/>
    <col min="5943" max="5943" width="1" style="22" customWidth="1"/>
    <col min="5944" max="5947" width="10.5" style="22" customWidth="1"/>
    <col min="5948" max="5948" width="8" style="22" customWidth="1"/>
    <col min="5949" max="5949" width="1" style="22" customWidth="1"/>
    <col min="5950" max="5950" width="8" style="22" customWidth="1"/>
    <col min="5951" max="5954" width="10.625" style="22" customWidth="1"/>
    <col min="5955" max="5955" width="1" style="22" customWidth="1"/>
    <col min="5956" max="5956" width="8" style="22" customWidth="1"/>
    <col min="5957" max="5957" width="1.125" style="22" customWidth="1"/>
    <col min="5958" max="5958" width="8" style="22" customWidth="1"/>
    <col min="5959" max="5959" width="1.125" style="22" customWidth="1"/>
    <col min="5960" max="5963" width="10.375" style="22" customWidth="1"/>
    <col min="5964" max="5964" width="8" style="22" customWidth="1"/>
    <col min="5965" max="5965" width="0.75" style="22" customWidth="1"/>
    <col min="5966" max="5966" width="8" style="22" customWidth="1"/>
    <col min="5967" max="5970" width="10.25" style="22" customWidth="1"/>
    <col min="5971" max="5971" width="0.75" style="22" customWidth="1"/>
    <col min="5972" max="5972" width="8" style="22" customWidth="1"/>
    <col min="5973" max="5973" width="1" style="22" customWidth="1"/>
    <col min="5974" max="5974" width="8" style="22" customWidth="1"/>
    <col min="5975" max="5975" width="0.875" style="22" customWidth="1"/>
    <col min="5976" max="5979" width="10.25" style="22" customWidth="1"/>
    <col min="5980" max="5980" width="8" style="22" customWidth="1"/>
    <col min="5981" max="5981" width="0.875" style="22" customWidth="1"/>
    <col min="5982" max="5982" width="8" style="22" customWidth="1"/>
    <col min="5983" max="5986" width="10.125" style="22" customWidth="1"/>
    <col min="5987" max="5987" width="1.125" style="22" customWidth="1"/>
    <col min="5988" max="5988" width="8" style="22" customWidth="1"/>
    <col min="5989" max="5989" width="1.125" style="22" customWidth="1"/>
    <col min="5990" max="5990" width="8" style="22" customWidth="1"/>
    <col min="5991" max="5991" width="1" style="22" customWidth="1"/>
    <col min="5992" max="5995" width="10.125" style="22" customWidth="1"/>
    <col min="5996" max="5996" width="8" style="22" customWidth="1"/>
    <col min="5997" max="5997" width="1.5" style="22" customWidth="1"/>
    <col min="5998" max="5998" width="8" style="22"/>
    <col min="5999" max="6002" width="10.375" style="22" customWidth="1"/>
    <col min="6003" max="6003" width="1.25" style="22" customWidth="1"/>
    <col min="6004" max="6004" width="8" style="22"/>
    <col min="6005" max="6005" width="0.875" style="22" customWidth="1"/>
    <col min="6006" max="6006" width="8" style="22"/>
    <col min="6007" max="6007" width="1" style="22" customWidth="1"/>
    <col min="6008" max="6011" width="10.5" style="22" customWidth="1"/>
    <col min="6012" max="6012" width="8" style="22"/>
    <col min="6013" max="6013" width="1" style="22" customWidth="1"/>
    <col min="6014" max="6014" width="8" style="22"/>
    <col min="6015" max="6018" width="10.5" style="22" customWidth="1"/>
    <col min="6019" max="6019" width="0.875" style="22" customWidth="1"/>
    <col min="6020" max="6020" width="8" style="22"/>
    <col min="6021" max="6021" width="1" style="22" customWidth="1"/>
    <col min="6022" max="6022" width="8" style="22"/>
    <col min="6023" max="6023" width="0.875" style="22" customWidth="1"/>
    <col min="6024" max="6027" width="10.375" style="22" customWidth="1"/>
    <col min="6028" max="6028" width="8" style="22"/>
    <col min="6029" max="6029" width="0.875" style="22" customWidth="1"/>
    <col min="6030" max="6030" width="8" style="22"/>
    <col min="6031" max="6034" width="10.625" style="22" customWidth="1"/>
    <col min="6035" max="6035" width="1.125" style="22" customWidth="1"/>
    <col min="6036" max="6036" width="8" style="22"/>
    <col min="6037" max="6037" width="0.875" style="22" customWidth="1"/>
    <col min="6038" max="6038" width="8" style="22"/>
    <col min="6039" max="6039" width="1" style="22" customWidth="1"/>
    <col min="6040" max="6043" width="10.5" style="22" customWidth="1"/>
    <col min="6044" max="6044" width="8" style="22"/>
    <col min="6045" max="6045" width="0.875" style="22" customWidth="1"/>
    <col min="6046" max="6046" width="8" style="22"/>
    <col min="6047" max="6050" width="10.625" style="22" customWidth="1"/>
    <col min="6051" max="6051" width="0.75" style="22" customWidth="1"/>
    <col min="6052" max="6052" width="8" style="22"/>
    <col min="6053" max="6053" width="0.875" style="22" customWidth="1"/>
    <col min="6054" max="6054" width="8" style="22"/>
    <col min="6055" max="6055" width="0.75" style="22" customWidth="1"/>
    <col min="6056" max="6059" width="10.75" style="22" customWidth="1"/>
    <col min="6060" max="6060" width="8" style="22" customWidth="1"/>
    <col min="6061" max="6061" width="0.875" style="22" customWidth="1"/>
    <col min="6062" max="6062" width="8" style="22"/>
    <col min="6063" max="6066" width="11.125" style="22" customWidth="1"/>
    <col min="6067" max="6067" width="0.875" style="22" customWidth="1"/>
    <col min="6068" max="6068" width="8" style="22"/>
    <col min="6069" max="6069" width="0.75" style="22" customWidth="1"/>
    <col min="6070" max="6070" width="8" style="22"/>
    <col min="6071" max="6071" width="0.625" style="22" customWidth="1"/>
    <col min="6072" max="6075" width="10" style="22" customWidth="1"/>
    <col min="6076" max="6076" width="8" style="22"/>
    <col min="6077" max="6077" width="0.625" style="22" customWidth="1"/>
    <col min="6078" max="6078" width="8" style="22"/>
    <col min="6079" max="6082" width="10.25" style="22" customWidth="1"/>
    <col min="6083" max="6083" width="1.125" style="22" customWidth="1"/>
    <col min="6084" max="6084" width="8" style="22"/>
    <col min="6085" max="6085" width="0.875" style="22" customWidth="1"/>
    <col min="6086" max="6086" width="8" style="22"/>
    <col min="6087" max="6087" width="0.625" style="22" customWidth="1"/>
    <col min="6088" max="6091" width="10.625" style="22" customWidth="1"/>
    <col min="6092" max="6092" width="8.5" style="22" bestFit="1" customWidth="1"/>
    <col min="6093" max="6105" width="8" style="22"/>
    <col min="6106" max="6106" width="15.625" style="22" customWidth="1"/>
    <col min="6107" max="6107" width="8" style="22"/>
    <col min="6108" max="6133" width="0" style="22" hidden="1" customWidth="1"/>
    <col min="6134" max="6134" width="9.625" style="22" customWidth="1"/>
    <col min="6135" max="6149" width="0" style="22" hidden="1" customWidth="1"/>
    <col min="6150" max="6150" width="8" style="22" customWidth="1"/>
    <col min="6151" max="6155" width="0" style="22" hidden="1" customWidth="1"/>
    <col min="6156" max="6156" width="9" style="22" customWidth="1"/>
    <col min="6157" max="6157" width="0.625" style="22" customWidth="1"/>
    <col min="6158" max="6158" width="8" style="22" customWidth="1"/>
    <col min="6159" max="6162" width="10.5" style="22" customWidth="1"/>
    <col min="6163" max="6163" width="1" style="22" customWidth="1"/>
    <col min="6164" max="6164" width="8" style="22" customWidth="1"/>
    <col min="6165" max="6165" width="1.5" style="22" customWidth="1"/>
    <col min="6166" max="6166" width="8" style="22" customWidth="1"/>
    <col min="6167" max="6167" width="0.875" style="22" customWidth="1"/>
    <col min="6168" max="6171" width="10.75" style="22" customWidth="1"/>
    <col min="6172" max="6172" width="8" style="22" customWidth="1"/>
    <col min="6173" max="6173" width="1.375" style="22" customWidth="1"/>
    <col min="6174" max="6174" width="8" style="22" customWidth="1"/>
    <col min="6175" max="6178" width="10.375" style="22" customWidth="1"/>
    <col min="6179" max="6179" width="0.75" style="22" customWidth="1"/>
    <col min="6180" max="6180" width="8" style="22" customWidth="1"/>
    <col min="6181" max="6181" width="0.875" style="22" customWidth="1"/>
    <col min="6182" max="6182" width="8" style="22" customWidth="1"/>
    <col min="6183" max="6183" width="0.875" style="22" customWidth="1"/>
    <col min="6184" max="6187" width="10.5" style="22" customWidth="1"/>
    <col min="6188" max="6188" width="8.5" style="22" customWidth="1"/>
    <col min="6189" max="6189" width="1.25" style="22" customWidth="1"/>
    <col min="6190" max="6190" width="8" style="22" customWidth="1"/>
    <col min="6191" max="6194" width="10.25" style="22" customWidth="1"/>
    <col min="6195" max="6195" width="1.125" style="22" customWidth="1"/>
    <col min="6196" max="6196" width="8" style="22" customWidth="1"/>
    <col min="6197" max="6197" width="1.125" style="22" customWidth="1"/>
    <col min="6198" max="6198" width="8" style="22" customWidth="1"/>
    <col min="6199" max="6199" width="1" style="22" customWidth="1"/>
    <col min="6200" max="6203" width="10.5" style="22" customWidth="1"/>
    <col min="6204" max="6204" width="8" style="22" customWidth="1"/>
    <col min="6205" max="6205" width="1" style="22" customWidth="1"/>
    <col min="6206" max="6206" width="8" style="22" customWidth="1"/>
    <col min="6207" max="6210" width="10.625" style="22" customWidth="1"/>
    <col min="6211" max="6211" width="1" style="22" customWidth="1"/>
    <col min="6212" max="6212" width="8" style="22" customWidth="1"/>
    <col min="6213" max="6213" width="1.125" style="22" customWidth="1"/>
    <col min="6214" max="6214" width="8" style="22" customWidth="1"/>
    <col min="6215" max="6215" width="1.125" style="22" customWidth="1"/>
    <col min="6216" max="6219" width="10.375" style="22" customWidth="1"/>
    <col min="6220" max="6220" width="8" style="22" customWidth="1"/>
    <col min="6221" max="6221" width="0.75" style="22" customWidth="1"/>
    <col min="6222" max="6222" width="8" style="22" customWidth="1"/>
    <col min="6223" max="6226" width="10.25" style="22" customWidth="1"/>
    <col min="6227" max="6227" width="0.75" style="22" customWidth="1"/>
    <col min="6228" max="6228" width="8" style="22" customWidth="1"/>
    <col min="6229" max="6229" width="1" style="22" customWidth="1"/>
    <col min="6230" max="6230" width="8" style="22" customWidth="1"/>
    <col min="6231" max="6231" width="0.875" style="22" customWidth="1"/>
    <col min="6232" max="6235" width="10.25" style="22" customWidth="1"/>
    <col min="6236" max="6236" width="8" style="22" customWidth="1"/>
    <col min="6237" max="6237" width="0.875" style="22" customWidth="1"/>
    <col min="6238" max="6238" width="8" style="22" customWidth="1"/>
    <col min="6239" max="6242" width="10.125" style="22" customWidth="1"/>
    <col min="6243" max="6243" width="1.125" style="22" customWidth="1"/>
    <col min="6244" max="6244" width="8" style="22" customWidth="1"/>
    <col min="6245" max="6245" width="1.125" style="22" customWidth="1"/>
    <col min="6246" max="6246" width="8" style="22" customWidth="1"/>
    <col min="6247" max="6247" width="1" style="22" customWidth="1"/>
    <col min="6248" max="6251" width="10.125" style="22" customWidth="1"/>
    <col min="6252" max="6252" width="8" style="22" customWidth="1"/>
    <col min="6253" max="6253" width="1.5" style="22" customWidth="1"/>
    <col min="6254" max="6254" width="8" style="22"/>
    <col min="6255" max="6258" width="10.375" style="22" customWidth="1"/>
    <col min="6259" max="6259" width="1.25" style="22" customWidth="1"/>
    <col min="6260" max="6260" width="8" style="22"/>
    <col min="6261" max="6261" width="0.875" style="22" customWidth="1"/>
    <col min="6262" max="6262" width="8" style="22"/>
    <col min="6263" max="6263" width="1" style="22" customWidth="1"/>
    <col min="6264" max="6267" width="10.5" style="22" customWidth="1"/>
    <col min="6268" max="6268" width="8" style="22"/>
    <col min="6269" max="6269" width="1" style="22" customWidth="1"/>
    <col min="6270" max="6270" width="8" style="22"/>
    <col min="6271" max="6274" width="10.5" style="22" customWidth="1"/>
    <col min="6275" max="6275" width="0.875" style="22" customWidth="1"/>
    <col min="6276" max="6276" width="8" style="22"/>
    <col min="6277" max="6277" width="1" style="22" customWidth="1"/>
    <col min="6278" max="6278" width="8" style="22"/>
    <col min="6279" max="6279" width="0.875" style="22" customWidth="1"/>
    <col min="6280" max="6283" width="10.375" style="22" customWidth="1"/>
    <col min="6284" max="6284" width="8" style="22"/>
    <col min="6285" max="6285" width="0.875" style="22" customWidth="1"/>
    <col min="6286" max="6286" width="8" style="22"/>
    <col min="6287" max="6290" width="10.625" style="22" customWidth="1"/>
    <col min="6291" max="6291" width="1.125" style="22" customWidth="1"/>
    <col min="6292" max="6292" width="8" style="22"/>
    <col min="6293" max="6293" width="0.875" style="22" customWidth="1"/>
    <col min="6294" max="6294" width="8" style="22"/>
    <col min="6295" max="6295" width="1" style="22" customWidth="1"/>
    <col min="6296" max="6299" width="10.5" style="22" customWidth="1"/>
    <col min="6300" max="6300" width="8" style="22"/>
    <col min="6301" max="6301" width="0.875" style="22" customWidth="1"/>
    <col min="6302" max="6302" width="8" style="22"/>
    <col min="6303" max="6306" width="10.625" style="22" customWidth="1"/>
    <col min="6307" max="6307" width="0.75" style="22" customWidth="1"/>
    <col min="6308" max="6308" width="8" style="22"/>
    <col min="6309" max="6309" width="0.875" style="22" customWidth="1"/>
    <col min="6310" max="6310" width="8" style="22"/>
    <col min="6311" max="6311" width="0.75" style="22" customWidth="1"/>
    <col min="6312" max="6315" width="10.75" style="22" customWidth="1"/>
    <col min="6316" max="6316" width="8" style="22" customWidth="1"/>
    <col min="6317" max="6317" width="0.875" style="22" customWidth="1"/>
    <col min="6318" max="6318" width="8" style="22"/>
    <col min="6319" max="6322" width="11.125" style="22" customWidth="1"/>
    <col min="6323" max="6323" width="0.875" style="22" customWidth="1"/>
    <col min="6324" max="6324" width="8" style="22"/>
    <col min="6325" max="6325" width="0.75" style="22" customWidth="1"/>
    <col min="6326" max="6326" width="8" style="22"/>
    <col min="6327" max="6327" width="0.625" style="22" customWidth="1"/>
    <col min="6328" max="6331" width="10" style="22" customWidth="1"/>
    <col min="6332" max="6332" width="8" style="22"/>
    <col min="6333" max="6333" width="0.625" style="22" customWidth="1"/>
    <col min="6334" max="6334" width="8" style="22"/>
    <col min="6335" max="6338" width="10.25" style="22" customWidth="1"/>
    <col min="6339" max="6339" width="1.125" style="22" customWidth="1"/>
    <col min="6340" max="6340" width="8" style="22"/>
    <col min="6341" max="6341" width="0.875" style="22" customWidth="1"/>
    <col min="6342" max="6342" width="8" style="22"/>
    <col min="6343" max="6343" width="0.625" style="22" customWidth="1"/>
    <col min="6344" max="6347" width="10.625" style="22" customWidth="1"/>
    <col min="6348" max="6348" width="8.5" style="22" bestFit="1" customWidth="1"/>
    <col min="6349" max="6361" width="8" style="22"/>
    <col min="6362" max="6362" width="15.625" style="22" customWidth="1"/>
    <col min="6363" max="6363" width="8" style="22"/>
    <col min="6364" max="6389" width="0" style="22" hidden="1" customWidth="1"/>
    <col min="6390" max="6390" width="9.625" style="22" customWidth="1"/>
    <col min="6391" max="6405" width="0" style="22" hidden="1" customWidth="1"/>
    <col min="6406" max="6406" width="8" style="22" customWidth="1"/>
    <col min="6407" max="6411" width="0" style="22" hidden="1" customWidth="1"/>
    <col min="6412" max="6412" width="9" style="22" customWidth="1"/>
    <col min="6413" max="6413" width="0.625" style="22" customWidth="1"/>
    <col min="6414" max="6414" width="8" style="22" customWidth="1"/>
    <col min="6415" max="6418" width="10.5" style="22" customWidth="1"/>
    <col min="6419" max="6419" width="1" style="22" customWidth="1"/>
    <col min="6420" max="6420" width="8" style="22" customWidth="1"/>
    <col min="6421" max="6421" width="1.5" style="22" customWidth="1"/>
    <col min="6422" max="6422" width="8" style="22" customWidth="1"/>
    <col min="6423" max="6423" width="0.875" style="22" customWidth="1"/>
    <col min="6424" max="6427" width="10.75" style="22" customWidth="1"/>
    <col min="6428" max="6428" width="8" style="22" customWidth="1"/>
    <col min="6429" max="6429" width="1.375" style="22" customWidth="1"/>
    <col min="6430" max="6430" width="8" style="22" customWidth="1"/>
    <col min="6431" max="6434" width="10.375" style="22" customWidth="1"/>
    <col min="6435" max="6435" width="0.75" style="22" customWidth="1"/>
    <col min="6436" max="6436" width="8" style="22" customWidth="1"/>
    <col min="6437" max="6437" width="0.875" style="22" customWidth="1"/>
    <col min="6438" max="6438" width="8" style="22" customWidth="1"/>
    <col min="6439" max="6439" width="0.875" style="22" customWidth="1"/>
    <col min="6440" max="6443" width="10.5" style="22" customWidth="1"/>
    <col min="6444" max="6444" width="8.5" style="22" customWidth="1"/>
    <col min="6445" max="6445" width="1.25" style="22" customWidth="1"/>
    <col min="6446" max="6446" width="8" style="22" customWidth="1"/>
    <col min="6447" max="6450" width="10.25" style="22" customWidth="1"/>
    <col min="6451" max="6451" width="1.125" style="22" customWidth="1"/>
    <col min="6452" max="6452" width="8" style="22" customWidth="1"/>
    <col min="6453" max="6453" width="1.125" style="22" customWidth="1"/>
    <col min="6454" max="6454" width="8" style="22" customWidth="1"/>
    <col min="6455" max="6455" width="1" style="22" customWidth="1"/>
    <col min="6456" max="6459" width="10.5" style="22" customWidth="1"/>
    <col min="6460" max="6460" width="8" style="22" customWidth="1"/>
    <col min="6461" max="6461" width="1" style="22" customWidth="1"/>
    <col min="6462" max="6462" width="8" style="22" customWidth="1"/>
    <col min="6463" max="6466" width="10.625" style="22" customWidth="1"/>
    <col min="6467" max="6467" width="1" style="22" customWidth="1"/>
    <col min="6468" max="6468" width="8" style="22" customWidth="1"/>
    <col min="6469" max="6469" width="1.125" style="22" customWidth="1"/>
    <col min="6470" max="6470" width="8" style="22" customWidth="1"/>
    <col min="6471" max="6471" width="1.125" style="22" customWidth="1"/>
    <col min="6472" max="6475" width="10.375" style="22" customWidth="1"/>
    <col min="6476" max="6476" width="8" style="22" customWidth="1"/>
    <col min="6477" max="6477" width="0.75" style="22" customWidth="1"/>
    <col min="6478" max="6478" width="8" style="22" customWidth="1"/>
    <col min="6479" max="6482" width="10.25" style="22" customWidth="1"/>
    <col min="6483" max="6483" width="0.75" style="22" customWidth="1"/>
    <col min="6484" max="6484" width="8" style="22" customWidth="1"/>
    <col min="6485" max="6485" width="1" style="22" customWidth="1"/>
    <col min="6486" max="6486" width="8" style="22" customWidth="1"/>
    <col min="6487" max="6487" width="0.875" style="22" customWidth="1"/>
    <col min="6488" max="6491" width="10.25" style="22" customWidth="1"/>
    <col min="6492" max="6492" width="8" style="22" customWidth="1"/>
    <col min="6493" max="6493" width="0.875" style="22" customWidth="1"/>
    <col min="6494" max="6494" width="8" style="22" customWidth="1"/>
    <col min="6495" max="6498" width="10.125" style="22" customWidth="1"/>
    <col min="6499" max="6499" width="1.125" style="22" customWidth="1"/>
    <col min="6500" max="6500" width="8" style="22" customWidth="1"/>
    <col min="6501" max="6501" width="1.125" style="22" customWidth="1"/>
    <col min="6502" max="6502" width="8" style="22" customWidth="1"/>
    <col min="6503" max="6503" width="1" style="22" customWidth="1"/>
    <col min="6504" max="6507" width="10.125" style="22" customWidth="1"/>
    <col min="6508" max="6508" width="8" style="22" customWidth="1"/>
    <col min="6509" max="6509" width="1.5" style="22" customWidth="1"/>
    <col min="6510" max="6510" width="8" style="22"/>
    <col min="6511" max="6514" width="10.375" style="22" customWidth="1"/>
    <col min="6515" max="6515" width="1.25" style="22" customWidth="1"/>
    <col min="6516" max="6516" width="8" style="22"/>
    <col min="6517" max="6517" width="0.875" style="22" customWidth="1"/>
    <col min="6518" max="6518" width="8" style="22"/>
    <col min="6519" max="6519" width="1" style="22" customWidth="1"/>
    <col min="6520" max="6523" width="10.5" style="22" customWidth="1"/>
    <col min="6524" max="6524" width="8" style="22"/>
    <col min="6525" max="6525" width="1" style="22" customWidth="1"/>
    <col min="6526" max="6526" width="8" style="22"/>
    <col min="6527" max="6530" width="10.5" style="22" customWidth="1"/>
    <col min="6531" max="6531" width="0.875" style="22" customWidth="1"/>
    <col min="6532" max="6532" width="8" style="22"/>
    <col min="6533" max="6533" width="1" style="22" customWidth="1"/>
    <col min="6534" max="6534" width="8" style="22"/>
    <col min="6535" max="6535" width="0.875" style="22" customWidth="1"/>
    <col min="6536" max="6539" width="10.375" style="22" customWidth="1"/>
    <col min="6540" max="6540" width="8" style="22"/>
    <col min="6541" max="6541" width="0.875" style="22" customWidth="1"/>
    <col min="6542" max="6542" width="8" style="22"/>
    <col min="6543" max="6546" width="10.625" style="22" customWidth="1"/>
    <col min="6547" max="6547" width="1.125" style="22" customWidth="1"/>
    <col min="6548" max="6548" width="8" style="22"/>
    <col min="6549" max="6549" width="0.875" style="22" customWidth="1"/>
    <col min="6550" max="6550" width="8" style="22"/>
    <col min="6551" max="6551" width="1" style="22" customWidth="1"/>
    <col min="6552" max="6555" width="10.5" style="22" customWidth="1"/>
    <col min="6556" max="6556" width="8" style="22"/>
    <col min="6557" max="6557" width="0.875" style="22" customWidth="1"/>
    <col min="6558" max="6558" width="8" style="22"/>
    <col min="6559" max="6562" width="10.625" style="22" customWidth="1"/>
    <col min="6563" max="6563" width="0.75" style="22" customWidth="1"/>
    <col min="6564" max="6564" width="8" style="22"/>
    <col min="6565" max="6565" width="0.875" style="22" customWidth="1"/>
    <col min="6566" max="6566" width="8" style="22"/>
    <col min="6567" max="6567" width="0.75" style="22" customWidth="1"/>
    <col min="6568" max="6571" width="10.75" style="22" customWidth="1"/>
    <col min="6572" max="6572" width="8" style="22" customWidth="1"/>
    <col min="6573" max="6573" width="0.875" style="22" customWidth="1"/>
    <col min="6574" max="6574" width="8" style="22"/>
    <col min="6575" max="6578" width="11.125" style="22" customWidth="1"/>
    <col min="6579" max="6579" width="0.875" style="22" customWidth="1"/>
    <col min="6580" max="6580" width="8" style="22"/>
    <col min="6581" max="6581" width="0.75" style="22" customWidth="1"/>
    <col min="6582" max="6582" width="8" style="22"/>
    <col min="6583" max="6583" width="0.625" style="22" customWidth="1"/>
    <col min="6584" max="6587" width="10" style="22" customWidth="1"/>
    <col min="6588" max="6588" width="8" style="22"/>
    <col min="6589" max="6589" width="0.625" style="22" customWidth="1"/>
    <col min="6590" max="6590" width="8" style="22"/>
    <col min="6591" max="6594" width="10.25" style="22" customWidth="1"/>
    <col min="6595" max="6595" width="1.125" style="22" customWidth="1"/>
    <col min="6596" max="6596" width="8" style="22"/>
    <col min="6597" max="6597" width="0.875" style="22" customWidth="1"/>
    <col min="6598" max="6598" width="8" style="22"/>
    <col min="6599" max="6599" width="0.625" style="22" customWidth="1"/>
    <col min="6600" max="6603" width="10.625" style="22" customWidth="1"/>
    <col min="6604" max="6604" width="8.5" style="22" bestFit="1" customWidth="1"/>
    <col min="6605" max="6617" width="8" style="22"/>
    <col min="6618" max="6618" width="15.625" style="22" customWidth="1"/>
    <col min="6619" max="6619" width="8" style="22"/>
    <col min="6620" max="6645" width="0" style="22" hidden="1" customWidth="1"/>
    <col min="6646" max="6646" width="9.625" style="22" customWidth="1"/>
    <col min="6647" max="6661" width="0" style="22" hidden="1" customWidth="1"/>
    <col min="6662" max="6662" width="8" style="22" customWidth="1"/>
    <col min="6663" max="6667" width="0" style="22" hidden="1" customWidth="1"/>
    <col min="6668" max="6668" width="9" style="22" customWidth="1"/>
    <col min="6669" max="6669" width="0.625" style="22" customWidth="1"/>
    <col min="6670" max="6670" width="8" style="22" customWidth="1"/>
    <col min="6671" max="6674" width="10.5" style="22" customWidth="1"/>
    <col min="6675" max="6675" width="1" style="22" customWidth="1"/>
    <col min="6676" max="6676" width="8" style="22" customWidth="1"/>
    <col min="6677" max="6677" width="1.5" style="22" customWidth="1"/>
    <col min="6678" max="6678" width="8" style="22" customWidth="1"/>
    <col min="6679" max="6679" width="0.875" style="22" customWidth="1"/>
    <col min="6680" max="6683" width="10.75" style="22" customWidth="1"/>
    <col min="6684" max="6684" width="8" style="22" customWidth="1"/>
    <col min="6685" max="6685" width="1.375" style="22" customWidth="1"/>
    <col min="6686" max="6686" width="8" style="22" customWidth="1"/>
    <col min="6687" max="6690" width="10.375" style="22" customWidth="1"/>
    <col min="6691" max="6691" width="0.75" style="22" customWidth="1"/>
    <col min="6692" max="6692" width="8" style="22" customWidth="1"/>
    <col min="6693" max="6693" width="0.875" style="22" customWidth="1"/>
    <col min="6694" max="6694" width="8" style="22" customWidth="1"/>
    <col min="6695" max="6695" width="0.875" style="22" customWidth="1"/>
    <col min="6696" max="6699" width="10.5" style="22" customWidth="1"/>
    <col min="6700" max="6700" width="8.5" style="22" customWidth="1"/>
    <col min="6701" max="6701" width="1.25" style="22" customWidth="1"/>
    <col min="6702" max="6702" width="8" style="22" customWidth="1"/>
    <col min="6703" max="6706" width="10.25" style="22" customWidth="1"/>
    <col min="6707" max="6707" width="1.125" style="22" customWidth="1"/>
    <col min="6708" max="6708" width="8" style="22" customWidth="1"/>
    <col min="6709" max="6709" width="1.125" style="22" customWidth="1"/>
    <col min="6710" max="6710" width="8" style="22" customWidth="1"/>
    <col min="6711" max="6711" width="1" style="22" customWidth="1"/>
    <col min="6712" max="6715" width="10.5" style="22" customWidth="1"/>
    <col min="6716" max="6716" width="8" style="22" customWidth="1"/>
    <col min="6717" max="6717" width="1" style="22" customWidth="1"/>
    <col min="6718" max="6718" width="8" style="22" customWidth="1"/>
    <col min="6719" max="6722" width="10.625" style="22" customWidth="1"/>
    <col min="6723" max="6723" width="1" style="22" customWidth="1"/>
    <col min="6724" max="6724" width="8" style="22" customWidth="1"/>
    <col min="6725" max="6725" width="1.125" style="22" customWidth="1"/>
    <col min="6726" max="6726" width="8" style="22" customWidth="1"/>
    <col min="6727" max="6727" width="1.125" style="22" customWidth="1"/>
    <col min="6728" max="6731" width="10.375" style="22" customWidth="1"/>
    <col min="6732" max="6732" width="8" style="22" customWidth="1"/>
    <col min="6733" max="6733" width="0.75" style="22" customWidth="1"/>
    <col min="6734" max="6734" width="8" style="22" customWidth="1"/>
    <col min="6735" max="6738" width="10.25" style="22" customWidth="1"/>
    <col min="6739" max="6739" width="0.75" style="22" customWidth="1"/>
    <col min="6740" max="6740" width="8" style="22" customWidth="1"/>
    <col min="6741" max="6741" width="1" style="22" customWidth="1"/>
    <col min="6742" max="6742" width="8" style="22" customWidth="1"/>
    <col min="6743" max="6743" width="0.875" style="22" customWidth="1"/>
    <col min="6744" max="6747" width="10.25" style="22" customWidth="1"/>
    <col min="6748" max="6748" width="8" style="22" customWidth="1"/>
    <col min="6749" max="6749" width="0.875" style="22" customWidth="1"/>
    <col min="6750" max="6750" width="8" style="22" customWidth="1"/>
    <col min="6751" max="6754" width="10.125" style="22" customWidth="1"/>
    <col min="6755" max="6755" width="1.125" style="22" customWidth="1"/>
    <col min="6756" max="6756" width="8" style="22" customWidth="1"/>
    <col min="6757" max="6757" width="1.125" style="22" customWidth="1"/>
    <col min="6758" max="6758" width="8" style="22" customWidth="1"/>
    <col min="6759" max="6759" width="1" style="22" customWidth="1"/>
    <col min="6760" max="6763" width="10.125" style="22" customWidth="1"/>
    <col min="6764" max="6764" width="8" style="22" customWidth="1"/>
    <col min="6765" max="6765" width="1.5" style="22" customWidth="1"/>
    <col min="6766" max="6766" width="8" style="22"/>
    <col min="6767" max="6770" width="10.375" style="22" customWidth="1"/>
    <col min="6771" max="6771" width="1.25" style="22" customWidth="1"/>
    <col min="6772" max="6772" width="8" style="22"/>
    <col min="6773" max="6773" width="0.875" style="22" customWidth="1"/>
    <col min="6774" max="6774" width="8" style="22"/>
    <col min="6775" max="6775" width="1" style="22" customWidth="1"/>
    <col min="6776" max="6779" width="10.5" style="22" customWidth="1"/>
    <col min="6780" max="6780" width="8" style="22"/>
    <col min="6781" max="6781" width="1" style="22" customWidth="1"/>
    <col min="6782" max="6782" width="8" style="22"/>
    <col min="6783" max="6786" width="10.5" style="22" customWidth="1"/>
    <col min="6787" max="6787" width="0.875" style="22" customWidth="1"/>
    <col min="6788" max="6788" width="8" style="22"/>
    <col min="6789" max="6789" width="1" style="22" customWidth="1"/>
    <col min="6790" max="6790" width="8" style="22"/>
    <col min="6791" max="6791" width="0.875" style="22" customWidth="1"/>
    <col min="6792" max="6795" width="10.375" style="22" customWidth="1"/>
    <col min="6796" max="6796" width="8" style="22"/>
    <col min="6797" max="6797" width="0.875" style="22" customWidth="1"/>
    <col min="6798" max="6798" width="8" style="22"/>
    <col min="6799" max="6802" width="10.625" style="22" customWidth="1"/>
    <col min="6803" max="6803" width="1.125" style="22" customWidth="1"/>
    <col min="6804" max="6804" width="8" style="22"/>
    <col min="6805" max="6805" width="0.875" style="22" customWidth="1"/>
    <col min="6806" max="6806" width="8" style="22"/>
    <col min="6807" max="6807" width="1" style="22" customWidth="1"/>
    <col min="6808" max="6811" width="10.5" style="22" customWidth="1"/>
    <col min="6812" max="6812" width="8" style="22"/>
    <col min="6813" max="6813" width="0.875" style="22" customWidth="1"/>
    <col min="6814" max="6814" width="8" style="22"/>
    <col min="6815" max="6818" width="10.625" style="22" customWidth="1"/>
    <col min="6819" max="6819" width="0.75" style="22" customWidth="1"/>
    <col min="6820" max="6820" width="8" style="22"/>
    <col min="6821" max="6821" width="0.875" style="22" customWidth="1"/>
    <col min="6822" max="6822" width="8" style="22"/>
    <col min="6823" max="6823" width="0.75" style="22" customWidth="1"/>
    <col min="6824" max="6827" width="10.75" style="22" customWidth="1"/>
    <col min="6828" max="6828" width="8" style="22" customWidth="1"/>
    <col min="6829" max="6829" width="0.875" style="22" customWidth="1"/>
    <col min="6830" max="6830" width="8" style="22"/>
    <col min="6831" max="6834" width="11.125" style="22" customWidth="1"/>
    <col min="6835" max="6835" width="0.875" style="22" customWidth="1"/>
    <col min="6836" max="6836" width="8" style="22"/>
    <col min="6837" max="6837" width="0.75" style="22" customWidth="1"/>
    <col min="6838" max="6838" width="8" style="22"/>
    <col min="6839" max="6839" width="0.625" style="22" customWidth="1"/>
    <col min="6840" max="6843" width="10" style="22" customWidth="1"/>
    <col min="6844" max="6844" width="8" style="22"/>
    <col min="6845" max="6845" width="0.625" style="22" customWidth="1"/>
    <col min="6846" max="6846" width="8" style="22"/>
    <col min="6847" max="6850" width="10.25" style="22" customWidth="1"/>
    <col min="6851" max="6851" width="1.125" style="22" customWidth="1"/>
    <col min="6852" max="6852" width="8" style="22"/>
    <col min="6853" max="6853" width="0.875" style="22" customWidth="1"/>
    <col min="6854" max="6854" width="8" style="22"/>
    <col min="6855" max="6855" width="0.625" style="22" customWidth="1"/>
    <col min="6856" max="6859" width="10.625" style="22" customWidth="1"/>
    <col min="6860" max="6860" width="8.5" style="22" bestFit="1" customWidth="1"/>
    <col min="6861" max="6873" width="8" style="22"/>
    <col min="6874" max="6874" width="15.625" style="22" customWidth="1"/>
    <col min="6875" max="6875" width="8" style="22"/>
    <col min="6876" max="6901" width="0" style="22" hidden="1" customWidth="1"/>
    <col min="6902" max="6902" width="9.625" style="22" customWidth="1"/>
    <col min="6903" max="6917" width="0" style="22" hidden="1" customWidth="1"/>
    <col min="6918" max="6918" width="8" style="22" customWidth="1"/>
    <col min="6919" max="6923" width="0" style="22" hidden="1" customWidth="1"/>
    <col min="6924" max="6924" width="9" style="22" customWidth="1"/>
    <col min="6925" max="6925" width="0.625" style="22" customWidth="1"/>
    <col min="6926" max="6926" width="8" style="22" customWidth="1"/>
    <col min="6927" max="6930" width="10.5" style="22" customWidth="1"/>
    <col min="6931" max="6931" width="1" style="22" customWidth="1"/>
    <col min="6932" max="6932" width="8" style="22" customWidth="1"/>
    <col min="6933" max="6933" width="1.5" style="22" customWidth="1"/>
    <col min="6934" max="6934" width="8" style="22" customWidth="1"/>
    <col min="6935" max="6935" width="0.875" style="22" customWidth="1"/>
    <col min="6936" max="6939" width="10.75" style="22" customWidth="1"/>
    <col min="6940" max="6940" width="8" style="22" customWidth="1"/>
    <col min="6941" max="6941" width="1.375" style="22" customWidth="1"/>
    <col min="6942" max="6942" width="8" style="22" customWidth="1"/>
    <col min="6943" max="6946" width="10.375" style="22" customWidth="1"/>
    <col min="6947" max="6947" width="0.75" style="22" customWidth="1"/>
    <col min="6948" max="6948" width="8" style="22" customWidth="1"/>
    <col min="6949" max="6949" width="0.875" style="22" customWidth="1"/>
    <col min="6950" max="6950" width="8" style="22" customWidth="1"/>
    <col min="6951" max="6951" width="0.875" style="22" customWidth="1"/>
    <col min="6952" max="6955" width="10.5" style="22" customWidth="1"/>
    <col min="6956" max="6956" width="8.5" style="22" customWidth="1"/>
    <col min="6957" max="6957" width="1.25" style="22" customWidth="1"/>
    <col min="6958" max="6958" width="8" style="22" customWidth="1"/>
    <col min="6959" max="6962" width="10.25" style="22" customWidth="1"/>
    <col min="6963" max="6963" width="1.125" style="22" customWidth="1"/>
    <col min="6964" max="6964" width="8" style="22" customWidth="1"/>
    <col min="6965" max="6965" width="1.125" style="22" customWidth="1"/>
    <col min="6966" max="6966" width="8" style="22" customWidth="1"/>
    <col min="6967" max="6967" width="1" style="22" customWidth="1"/>
    <col min="6968" max="6971" width="10.5" style="22" customWidth="1"/>
    <col min="6972" max="6972" width="8" style="22" customWidth="1"/>
    <col min="6973" max="6973" width="1" style="22" customWidth="1"/>
    <col min="6974" max="6974" width="8" style="22" customWidth="1"/>
    <col min="6975" max="6978" width="10.625" style="22" customWidth="1"/>
    <col min="6979" max="6979" width="1" style="22" customWidth="1"/>
    <col min="6980" max="6980" width="8" style="22" customWidth="1"/>
    <col min="6981" max="6981" width="1.125" style="22" customWidth="1"/>
    <col min="6982" max="6982" width="8" style="22" customWidth="1"/>
    <col min="6983" max="6983" width="1.125" style="22" customWidth="1"/>
    <col min="6984" max="6987" width="10.375" style="22" customWidth="1"/>
    <col min="6988" max="6988" width="8" style="22" customWidth="1"/>
    <col min="6989" max="6989" width="0.75" style="22" customWidth="1"/>
    <col min="6990" max="6990" width="8" style="22" customWidth="1"/>
    <col min="6991" max="6994" width="10.25" style="22" customWidth="1"/>
    <col min="6995" max="6995" width="0.75" style="22" customWidth="1"/>
    <col min="6996" max="6996" width="8" style="22" customWidth="1"/>
    <col min="6997" max="6997" width="1" style="22" customWidth="1"/>
    <col min="6998" max="6998" width="8" style="22" customWidth="1"/>
    <col min="6999" max="6999" width="0.875" style="22" customWidth="1"/>
    <col min="7000" max="7003" width="10.25" style="22" customWidth="1"/>
    <col min="7004" max="7004" width="8" style="22" customWidth="1"/>
    <col min="7005" max="7005" width="0.875" style="22" customWidth="1"/>
    <col min="7006" max="7006" width="8" style="22" customWidth="1"/>
    <col min="7007" max="7010" width="10.125" style="22" customWidth="1"/>
    <col min="7011" max="7011" width="1.125" style="22" customWidth="1"/>
    <col min="7012" max="7012" width="8" style="22" customWidth="1"/>
    <col min="7013" max="7013" width="1.125" style="22" customWidth="1"/>
    <col min="7014" max="7014" width="8" style="22" customWidth="1"/>
    <col min="7015" max="7015" width="1" style="22" customWidth="1"/>
    <col min="7016" max="7019" width="10.125" style="22" customWidth="1"/>
    <col min="7020" max="7020" width="8" style="22" customWidth="1"/>
    <col min="7021" max="7021" width="1.5" style="22" customWidth="1"/>
    <col min="7022" max="7022" width="8" style="22"/>
    <col min="7023" max="7026" width="10.375" style="22" customWidth="1"/>
    <col min="7027" max="7027" width="1.25" style="22" customWidth="1"/>
    <col min="7028" max="7028" width="8" style="22"/>
    <col min="7029" max="7029" width="0.875" style="22" customWidth="1"/>
    <col min="7030" max="7030" width="8" style="22"/>
    <col min="7031" max="7031" width="1" style="22" customWidth="1"/>
    <col min="7032" max="7035" width="10.5" style="22" customWidth="1"/>
    <col min="7036" max="7036" width="8" style="22"/>
    <col min="7037" max="7037" width="1" style="22" customWidth="1"/>
    <col min="7038" max="7038" width="8" style="22"/>
    <col min="7039" max="7042" width="10.5" style="22" customWidth="1"/>
    <col min="7043" max="7043" width="0.875" style="22" customWidth="1"/>
    <col min="7044" max="7044" width="8" style="22"/>
    <col min="7045" max="7045" width="1" style="22" customWidth="1"/>
    <col min="7046" max="7046" width="8" style="22"/>
    <col min="7047" max="7047" width="0.875" style="22" customWidth="1"/>
    <col min="7048" max="7051" width="10.375" style="22" customWidth="1"/>
    <col min="7052" max="7052" width="8" style="22"/>
    <col min="7053" max="7053" width="0.875" style="22" customWidth="1"/>
    <col min="7054" max="7054" width="8" style="22"/>
    <col min="7055" max="7058" width="10.625" style="22" customWidth="1"/>
    <col min="7059" max="7059" width="1.125" style="22" customWidth="1"/>
    <col min="7060" max="7060" width="8" style="22"/>
    <col min="7061" max="7061" width="0.875" style="22" customWidth="1"/>
    <col min="7062" max="7062" width="8" style="22"/>
    <col min="7063" max="7063" width="1" style="22" customWidth="1"/>
    <col min="7064" max="7067" width="10.5" style="22" customWidth="1"/>
    <col min="7068" max="7068" width="8" style="22"/>
    <col min="7069" max="7069" width="0.875" style="22" customWidth="1"/>
    <col min="7070" max="7070" width="8" style="22"/>
    <col min="7071" max="7074" width="10.625" style="22" customWidth="1"/>
    <col min="7075" max="7075" width="0.75" style="22" customWidth="1"/>
    <col min="7076" max="7076" width="8" style="22"/>
    <col min="7077" max="7077" width="0.875" style="22" customWidth="1"/>
    <col min="7078" max="7078" width="8" style="22"/>
    <col min="7079" max="7079" width="0.75" style="22" customWidth="1"/>
    <col min="7080" max="7083" width="10.75" style="22" customWidth="1"/>
    <col min="7084" max="7084" width="8" style="22" customWidth="1"/>
    <col min="7085" max="7085" width="0.875" style="22" customWidth="1"/>
    <col min="7086" max="7086" width="8" style="22"/>
    <col min="7087" max="7090" width="11.125" style="22" customWidth="1"/>
    <col min="7091" max="7091" width="0.875" style="22" customWidth="1"/>
    <col min="7092" max="7092" width="8" style="22"/>
    <col min="7093" max="7093" width="0.75" style="22" customWidth="1"/>
    <col min="7094" max="7094" width="8" style="22"/>
    <col min="7095" max="7095" width="0.625" style="22" customWidth="1"/>
    <col min="7096" max="7099" width="10" style="22" customWidth="1"/>
    <col min="7100" max="7100" width="8" style="22"/>
    <col min="7101" max="7101" width="0.625" style="22" customWidth="1"/>
    <col min="7102" max="7102" width="8" style="22"/>
    <col min="7103" max="7106" width="10.25" style="22" customWidth="1"/>
    <col min="7107" max="7107" width="1.125" style="22" customWidth="1"/>
    <col min="7108" max="7108" width="8" style="22"/>
    <col min="7109" max="7109" width="0.875" style="22" customWidth="1"/>
    <col min="7110" max="7110" width="8" style="22"/>
    <col min="7111" max="7111" width="0.625" style="22" customWidth="1"/>
    <col min="7112" max="7115" width="10.625" style="22" customWidth="1"/>
    <col min="7116" max="7116" width="8.5" style="22" bestFit="1" customWidth="1"/>
    <col min="7117" max="7129" width="8" style="22"/>
    <col min="7130" max="7130" width="15.625" style="22" customWidth="1"/>
    <col min="7131" max="7131" width="8" style="22"/>
    <col min="7132" max="7157" width="0" style="22" hidden="1" customWidth="1"/>
    <col min="7158" max="7158" width="9.625" style="22" customWidth="1"/>
    <col min="7159" max="7173" width="0" style="22" hidden="1" customWidth="1"/>
    <col min="7174" max="7174" width="8" style="22" customWidth="1"/>
    <col min="7175" max="7179" width="0" style="22" hidden="1" customWidth="1"/>
    <col min="7180" max="7180" width="9" style="22" customWidth="1"/>
    <col min="7181" max="7181" width="0.625" style="22" customWidth="1"/>
    <col min="7182" max="7182" width="8" style="22" customWidth="1"/>
    <col min="7183" max="7186" width="10.5" style="22" customWidth="1"/>
    <col min="7187" max="7187" width="1" style="22" customWidth="1"/>
    <col min="7188" max="7188" width="8" style="22" customWidth="1"/>
    <col min="7189" max="7189" width="1.5" style="22" customWidth="1"/>
    <col min="7190" max="7190" width="8" style="22" customWidth="1"/>
    <col min="7191" max="7191" width="0.875" style="22" customWidth="1"/>
    <col min="7192" max="7195" width="10.75" style="22" customWidth="1"/>
    <col min="7196" max="7196" width="8" style="22" customWidth="1"/>
    <col min="7197" max="7197" width="1.375" style="22" customWidth="1"/>
    <col min="7198" max="7198" width="8" style="22" customWidth="1"/>
    <col min="7199" max="7202" width="10.375" style="22" customWidth="1"/>
    <col min="7203" max="7203" width="0.75" style="22" customWidth="1"/>
    <col min="7204" max="7204" width="8" style="22" customWidth="1"/>
    <col min="7205" max="7205" width="0.875" style="22" customWidth="1"/>
    <col min="7206" max="7206" width="8" style="22" customWidth="1"/>
    <col min="7207" max="7207" width="0.875" style="22" customWidth="1"/>
    <col min="7208" max="7211" width="10.5" style="22" customWidth="1"/>
    <col min="7212" max="7212" width="8.5" style="22" customWidth="1"/>
    <col min="7213" max="7213" width="1.25" style="22" customWidth="1"/>
    <col min="7214" max="7214" width="8" style="22" customWidth="1"/>
    <col min="7215" max="7218" width="10.25" style="22" customWidth="1"/>
    <col min="7219" max="7219" width="1.125" style="22" customWidth="1"/>
    <col min="7220" max="7220" width="8" style="22" customWidth="1"/>
    <col min="7221" max="7221" width="1.125" style="22" customWidth="1"/>
    <col min="7222" max="7222" width="8" style="22" customWidth="1"/>
    <col min="7223" max="7223" width="1" style="22" customWidth="1"/>
    <col min="7224" max="7227" width="10.5" style="22" customWidth="1"/>
    <col min="7228" max="7228" width="8" style="22" customWidth="1"/>
    <col min="7229" max="7229" width="1" style="22" customWidth="1"/>
    <col min="7230" max="7230" width="8" style="22" customWidth="1"/>
    <col min="7231" max="7234" width="10.625" style="22" customWidth="1"/>
    <col min="7235" max="7235" width="1" style="22" customWidth="1"/>
    <col min="7236" max="7236" width="8" style="22" customWidth="1"/>
    <col min="7237" max="7237" width="1.125" style="22" customWidth="1"/>
    <col min="7238" max="7238" width="8" style="22" customWidth="1"/>
    <col min="7239" max="7239" width="1.125" style="22" customWidth="1"/>
    <col min="7240" max="7243" width="10.375" style="22" customWidth="1"/>
    <col min="7244" max="7244" width="8" style="22" customWidth="1"/>
    <col min="7245" max="7245" width="0.75" style="22" customWidth="1"/>
    <col min="7246" max="7246" width="8" style="22" customWidth="1"/>
    <col min="7247" max="7250" width="10.25" style="22" customWidth="1"/>
    <col min="7251" max="7251" width="0.75" style="22" customWidth="1"/>
    <col min="7252" max="7252" width="8" style="22" customWidth="1"/>
    <col min="7253" max="7253" width="1" style="22" customWidth="1"/>
    <col min="7254" max="7254" width="8" style="22" customWidth="1"/>
    <col min="7255" max="7255" width="0.875" style="22" customWidth="1"/>
    <col min="7256" max="7259" width="10.25" style="22" customWidth="1"/>
    <col min="7260" max="7260" width="8" style="22" customWidth="1"/>
    <col min="7261" max="7261" width="0.875" style="22" customWidth="1"/>
    <col min="7262" max="7262" width="8" style="22" customWidth="1"/>
    <col min="7263" max="7266" width="10.125" style="22" customWidth="1"/>
    <col min="7267" max="7267" width="1.125" style="22" customWidth="1"/>
    <col min="7268" max="7268" width="8" style="22" customWidth="1"/>
    <col min="7269" max="7269" width="1.125" style="22" customWidth="1"/>
    <col min="7270" max="7270" width="8" style="22" customWidth="1"/>
    <col min="7271" max="7271" width="1" style="22" customWidth="1"/>
    <col min="7272" max="7275" width="10.125" style="22" customWidth="1"/>
    <col min="7276" max="7276" width="8" style="22" customWidth="1"/>
    <col min="7277" max="7277" width="1.5" style="22" customWidth="1"/>
    <col min="7278" max="7278" width="8" style="22"/>
    <col min="7279" max="7282" width="10.375" style="22" customWidth="1"/>
    <col min="7283" max="7283" width="1.25" style="22" customWidth="1"/>
    <col min="7284" max="7284" width="8" style="22"/>
    <col min="7285" max="7285" width="0.875" style="22" customWidth="1"/>
    <col min="7286" max="7286" width="8" style="22"/>
    <col min="7287" max="7287" width="1" style="22" customWidth="1"/>
    <col min="7288" max="7291" width="10.5" style="22" customWidth="1"/>
    <col min="7292" max="7292" width="8" style="22"/>
    <col min="7293" max="7293" width="1" style="22" customWidth="1"/>
    <col min="7294" max="7294" width="8" style="22"/>
    <col min="7295" max="7298" width="10.5" style="22" customWidth="1"/>
    <col min="7299" max="7299" width="0.875" style="22" customWidth="1"/>
    <col min="7300" max="7300" width="8" style="22"/>
    <col min="7301" max="7301" width="1" style="22" customWidth="1"/>
    <col min="7302" max="7302" width="8" style="22"/>
    <col min="7303" max="7303" width="0.875" style="22" customWidth="1"/>
    <col min="7304" max="7307" width="10.375" style="22" customWidth="1"/>
    <col min="7308" max="7308" width="8" style="22"/>
    <col min="7309" max="7309" width="0.875" style="22" customWidth="1"/>
    <col min="7310" max="7310" width="8" style="22"/>
    <col min="7311" max="7314" width="10.625" style="22" customWidth="1"/>
    <col min="7315" max="7315" width="1.125" style="22" customWidth="1"/>
    <col min="7316" max="7316" width="8" style="22"/>
    <col min="7317" max="7317" width="0.875" style="22" customWidth="1"/>
    <col min="7318" max="7318" width="8" style="22"/>
    <col min="7319" max="7319" width="1" style="22" customWidth="1"/>
    <col min="7320" max="7323" width="10.5" style="22" customWidth="1"/>
    <col min="7324" max="7324" width="8" style="22"/>
    <col min="7325" max="7325" width="0.875" style="22" customWidth="1"/>
    <col min="7326" max="7326" width="8" style="22"/>
    <col min="7327" max="7330" width="10.625" style="22" customWidth="1"/>
    <col min="7331" max="7331" width="0.75" style="22" customWidth="1"/>
    <col min="7332" max="7332" width="8" style="22"/>
    <col min="7333" max="7333" width="0.875" style="22" customWidth="1"/>
    <col min="7334" max="7334" width="8" style="22"/>
    <col min="7335" max="7335" width="0.75" style="22" customWidth="1"/>
    <col min="7336" max="7339" width="10.75" style="22" customWidth="1"/>
    <col min="7340" max="7340" width="8" style="22" customWidth="1"/>
    <col min="7341" max="7341" width="0.875" style="22" customWidth="1"/>
    <col min="7342" max="7342" width="8" style="22"/>
    <col min="7343" max="7346" width="11.125" style="22" customWidth="1"/>
    <col min="7347" max="7347" width="0.875" style="22" customWidth="1"/>
    <col min="7348" max="7348" width="8" style="22"/>
    <col min="7349" max="7349" width="0.75" style="22" customWidth="1"/>
    <col min="7350" max="7350" width="8" style="22"/>
    <col min="7351" max="7351" width="0.625" style="22" customWidth="1"/>
    <col min="7352" max="7355" width="10" style="22" customWidth="1"/>
    <col min="7356" max="7356" width="8" style="22"/>
    <col min="7357" max="7357" width="0.625" style="22" customWidth="1"/>
    <col min="7358" max="7358" width="8" style="22"/>
    <col min="7359" max="7362" width="10.25" style="22" customWidth="1"/>
    <col min="7363" max="7363" width="1.125" style="22" customWidth="1"/>
    <col min="7364" max="7364" width="8" style="22"/>
    <col min="7365" max="7365" width="0.875" style="22" customWidth="1"/>
    <col min="7366" max="7366" width="8" style="22"/>
    <col min="7367" max="7367" width="0.625" style="22" customWidth="1"/>
    <col min="7368" max="7371" width="10.625" style="22" customWidth="1"/>
    <col min="7372" max="7372" width="8.5" style="22" bestFit="1" customWidth="1"/>
    <col min="7373" max="7385" width="8" style="22"/>
    <col min="7386" max="7386" width="15.625" style="22" customWidth="1"/>
    <col min="7387" max="7387" width="8" style="22"/>
    <col min="7388" max="7413" width="0" style="22" hidden="1" customWidth="1"/>
    <col min="7414" max="7414" width="9.625" style="22" customWidth="1"/>
    <col min="7415" max="7429" width="0" style="22" hidden="1" customWidth="1"/>
    <col min="7430" max="7430" width="8" style="22" customWidth="1"/>
    <col min="7431" max="7435" width="0" style="22" hidden="1" customWidth="1"/>
    <col min="7436" max="7436" width="9" style="22" customWidth="1"/>
    <col min="7437" max="7437" width="0.625" style="22" customWidth="1"/>
    <col min="7438" max="7438" width="8" style="22" customWidth="1"/>
    <col min="7439" max="7442" width="10.5" style="22" customWidth="1"/>
    <col min="7443" max="7443" width="1" style="22" customWidth="1"/>
    <col min="7444" max="7444" width="8" style="22" customWidth="1"/>
    <col min="7445" max="7445" width="1.5" style="22" customWidth="1"/>
    <col min="7446" max="7446" width="8" style="22" customWidth="1"/>
    <col min="7447" max="7447" width="0.875" style="22" customWidth="1"/>
    <col min="7448" max="7451" width="10.75" style="22" customWidth="1"/>
    <col min="7452" max="7452" width="8" style="22" customWidth="1"/>
    <col min="7453" max="7453" width="1.375" style="22" customWidth="1"/>
    <col min="7454" max="7454" width="8" style="22" customWidth="1"/>
    <col min="7455" max="7458" width="10.375" style="22" customWidth="1"/>
    <col min="7459" max="7459" width="0.75" style="22" customWidth="1"/>
    <col min="7460" max="7460" width="8" style="22" customWidth="1"/>
    <col min="7461" max="7461" width="0.875" style="22" customWidth="1"/>
    <col min="7462" max="7462" width="8" style="22" customWidth="1"/>
    <col min="7463" max="7463" width="0.875" style="22" customWidth="1"/>
    <col min="7464" max="7467" width="10.5" style="22" customWidth="1"/>
    <col min="7468" max="7468" width="8.5" style="22" customWidth="1"/>
    <col min="7469" max="7469" width="1.25" style="22" customWidth="1"/>
    <col min="7470" max="7470" width="8" style="22" customWidth="1"/>
    <col min="7471" max="7474" width="10.25" style="22" customWidth="1"/>
    <col min="7475" max="7475" width="1.125" style="22" customWidth="1"/>
    <col min="7476" max="7476" width="8" style="22" customWidth="1"/>
    <col min="7477" max="7477" width="1.125" style="22" customWidth="1"/>
    <col min="7478" max="7478" width="8" style="22" customWidth="1"/>
    <col min="7479" max="7479" width="1" style="22" customWidth="1"/>
    <col min="7480" max="7483" width="10.5" style="22" customWidth="1"/>
    <col min="7484" max="7484" width="8" style="22" customWidth="1"/>
    <col min="7485" max="7485" width="1" style="22" customWidth="1"/>
    <col min="7486" max="7486" width="8" style="22" customWidth="1"/>
    <col min="7487" max="7490" width="10.625" style="22" customWidth="1"/>
    <col min="7491" max="7491" width="1" style="22" customWidth="1"/>
    <col min="7492" max="7492" width="8" style="22" customWidth="1"/>
    <col min="7493" max="7493" width="1.125" style="22" customWidth="1"/>
    <col min="7494" max="7494" width="8" style="22" customWidth="1"/>
    <col min="7495" max="7495" width="1.125" style="22" customWidth="1"/>
    <col min="7496" max="7499" width="10.375" style="22" customWidth="1"/>
    <col min="7500" max="7500" width="8" style="22" customWidth="1"/>
    <col min="7501" max="7501" width="0.75" style="22" customWidth="1"/>
    <col min="7502" max="7502" width="8" style="22" customWidth="1"/>
    <col min="7503" max="7506" width="10.25" style="22" customWidth="1"/>
    <col min="7507" max="7507" width="0.75" style="22" customWidth="1"/>
    <col min="7508" max="7508" width="8" style="22" customWidth="1"/>
    <col min="7509" max="7509" width="1" style="22" customWidth="1"/>
    <col min="7510" max="7510" width="8" style="22" customWidth="1"/>
    <col min="7511" max="7511" width="0.875" style="22" customWidth="1"/>
    <col min="7512" max="7515" width="10.25" style="22" customWidth="1"/>
    <col min="7516" max="7516" width="8" style="22" customWidth="1"/>
    <col min="7517" max="7517" width="0.875" style="22" customWidth="1"/>
    <col min="7518" max="7518" width="8" style="22" customWidth="1"/>
    <col min="7519" max="7522" width="10.125" style="22" customWidth="1"/>
    <col min="7523" max="7523" width="1.125" style="22" customWidth="1"/>
    <col min="7524" max="7524" width="8" style="22" customWidth="1"/>
    <col min="7525" max="7525" width="1.125" style="22" customWidth="1"/>
    <col min="7526" max="7526" width="8" style="22" customWidth="1"/>
    <col min="7527" max="7527" width="1" style="22" customWidth="1"/>
    <col min="7528" max="7531" width="10.125" style="22" customWidth="1"/>
    <col min="7532" max="7532" width="8" style="22" customWidth="1"/>
    <col min="7533" max="7533" width="1.5" style="22" customWidth="1"/>
    <col min="7534" max="7534" width="8" style="22"/>
    <col min="7535" max="7538" width="10.375" style="22" customWidth="1"/>
    <col min="7539" max="7539" width="1.25" style="22" customWidth="1"/>
    <col min="7540" max="7540" width="8" style="22"/>
    <col min="7541" max="7541" width="0.875" style="22" customWidth="1"/>
    <col min="7542" max="7542" width="8" style="22"/>
    <col min="7543" max="7543" width="1" style="22" customWidth="1"/>
    <col min="7544" max="7547" width="10.5" style="22" customWidth="1"/>
    <col min="7548" max="7548" width="8" style="22"/>
    <col min="7549" max="7549" width="1" style="22" customWidth="1"/>
    <col min="7550" max="7550" width="8" style="22"/>
    <col min="7551" max="7554" width="10.5" style="22" customWidth="1"/>
    <col min="7555" max="7555" width="0.875" style="22" customWidth="1"/>
    <col min="7556" max="7556" width="8" style="22"/>
    <col min="7557" max="7557" width="1" style="22" customWidth="1"/>
    <col min="7558" max="7558" width="8" style="22"/>
    <col min="7559" max="7559" width="0.875" style="22" customWidth="1"/>
    <col min="7560" max="7563" width="10.375" style="22" customWidth="1"/>
    <col min="7564" max="7564" width="8" style="22"/>
    <col min="7565" max="7565" width="0.875" style="22" customWidth="1"/>
    <col min="7566" max="7566" width="8" style="22"/>
    <col min="7567" max="7570" width="10.625" style="22" customWidth="1"/>
    <col min="7571" max="7571" width="1.125" style="22" customWidth="1"/>
    <col min="7572" max="7572" width="8" style="22"/>
    <col min="7573" max="7573" width="0.875" style="22" customWidth="1"/>
    <col min="7574" max="7574" width="8" style="22"/>
    <col min="7575" max="7575" width="1" style="22" customWidth="1"/>
    <col min="7576" max="7579" width="10.5" style="22" customWidth="1"/>
    <col min="7580" max="7580" width="8" style="22"/>
    <col min="7581" max="7581" width="0.875" style="22" customWidth="1"/>
    <col min="7582" max="7582" width="8" style="22"/>
    <col min="7583" max="7586" width="10.625" style="22" customWidth="1"/>
    <col min="7587" max="7587" width="0.75" style="22" customWidth="1"/>
    <col min="7588" max="7588" width="8" style="22"/>
    <col min="7589" max="7589" width="0.875" style="22" customWidth="1"/>
    <col min="7590" max="7590" width="8" style="22"/>
    <col min="7591" max="7591" width="0.75" style="22" customWidth="1"/>
    <col min="7592" max="7595" width="10.75" style="22" customWidth="1"/>
    <col min="7596" max="7596" width="8" style="22" customWidth="1"/>
    <col min="7597" max="7597" width="0.875" style="22" customWidth="1"/>
    <col min="7598" max="7598" width="8" style="22"/>
    <col min="7599" max="7602" width="11.125" style="22" customWidth="1"/>
    <col min="7603" max="7603" width="0.875" style="22" customWidth="1"/>
    <col min="7604" max="7604" width="8" style="22"/>
    <col min="7605" max="7605" width="0.75" style="22" customWidth="1"/>
    <col min="7606" max="7606" width="8" style="22"/>
    <col min="7607" max="7607" width="0.625" style="22" customWidth="1"/>
    <col min="7608" max="7611" width="10" style="22" customWidth="1"/>
    <col min="7612" max="7612" width="8" style="22"/>
    <col min="7613" max="7613" width="0.625" style="22" customWidth="1"/>
    <col min="7614" max="7614" width="8" style="22"/>
    <col min="7615" max="7618" width="10.25" style="22" customWidth="1"/>
    <col min="7619" max="7619" width="1.125" style="22" customWidth="1"/>
    <col min="7620" max="7620" width="8" style="22"/>
    <col min="7621" max="7621" width="0.875" style="22" customWidth="1"/>
    <col min="7622" max="7622" width="8" style="22"/>
    <col min="7623" max="7623" width="0.625" style="22" customWidth="1"/>
    <col min="7624" max="7627" width="10.625" style="22" customWidth="1"/>
    <col min="7628" max="7628" width="8.5" style="22" bestFit="1" customWidth="1"/>
    <col min="7629" max="7641" width="8" style="22"/>
    <col min="7642" max="7642" width="15.625" style="22" customWidth="1"/>
    <col min="7643" max="7643" width="8" style="22"/>
    <col min="7644" max="7669" width="0" style="22" hidden="1" customWidth="1"/>
    <col min="7670" max="7670" width="9.625" style="22" customWidth="1"/>
    <col min="7671" max="7685" width="0" style="22" hidden="1" customWidth="1"/>
    <col min="7686" max="7686" width="8" style="22" customWidth="1"/>
    <col min="7687" max="7691" width="0" style="22" hidden="1" customWidth="1"/>
    <col min="7692" max="7692" width="9" style="22" customWidth="1"/>
    <col min="7693" max="7693" width="0.625" style="22" customWidth="1"/>
    <col min="7694" max="7694" width="8" style="22" customWidth="1"/>
    <col min="7695" max="7698" width="10.5" style="22" customWidth="1"/>
    <col min="7699" max="7699" width="1" style="22" customWidth="1"/>
    <col min="7700" max="7700" width="8" style="22" customWidth="1"/>
    <col min="7701" max="7701" width="1.5" style="22" customWidth="1"/>
    <col min="7702" max="7702" width="8" style="22" customWidth="1"/>
    <col min="7703" max="7703" width="0.875" style="22" customWidth="1"/>
    <col min="7704" max="7707" width="10.75" style="22" customWidth="1"/>
    <col min="7708" max="7708" width="8" style="22" customWidth="1"/>
    <col min="7709" max="7709" width="1.375" style="22" customWidth="1"/>
    <col min="7710" max="7710" width="8" style="22" customWidth="1"/>
    <col min="7711" max="7714" width="10.375" style="22" customWidth="1"/>
    <col min="7715" max="7715" width="0.75" style="22" customWidth="1"/>
    <col min="7716" max="7716" width="8" style="22" customWidth="1"/>
    <col min="7717" max="7717" width="0.875" style="22" customWidth="1"/>
    <col min="7718" max="7718" width="8" style="22" customWidth="1"/>
    <col min="7719" max="7719" width="0.875" style="22" customWidth="1"/>
    <col min="7720" max="7723" width="10.5" style="22" customWidth="1"/>
    <col min="7724" max="7724" width="8.5" style="22" customWidth="1"/>
    <col min="7725" max="7725" width="1.25" style="22" customWidth="1"/>
    <col min="7726" max="7726" width="8" style="22" customWidth="1"/>
    <col min="7727" max="7730" width="10.25" style="22" customWidth="1"/>
    <col min="7731" max="7731" width="1.125" style="22" customWidth="1"/>
    <col min="7732" max="7732" width="8" style="22" customWidth="1"/>
    <col min="7733" max="7733" width="1.125" style="22" customWidth="1"/>
    <col min="7734" max="7734" width="8" style="22" customWidth="1"/>
    <col min="7735" max="7735" width="1" style="22" customWidth="1"/>
    <col min="7736" max="7739" width="10.5" style="22" customWidth="1"/>
    <col min="7740" max="7740" width="8" style="22" customWidth="1"/>
    <col min="7741" max="7741" width="1" style="22" customWidth="1"/>
    <col min="7742" max="7742" width="8" style="22" customWidth="1"/>
    <col min="7743" max="7746" width="10.625" style="22" customWidth="1"/>
    <col min="7747" max="7747" width="1" style="22" customWidth="1"/>
    <col min="7748" max="7748" width="8" style="22" customWidth="1"/>
    <col min="7749" max="7749" width="1.125" style="22" customWidth="1"/>
    <col min="7750" max="7750" width="8" style="22" customWidth="1"/>
    <col min="7751" max="7751" width="1.125" style="22" customWidth="1"/>
    <col min="7752" max="7755" width="10.375" style="22" customWidth="1"/>
    <col min="7756" max="7756" width="8" style="22" customWidth="1"/>
    <col min="7757" max="7757" width="0.75" style="22" customWidth="1"/>
    <col min="7758" max="7758" width="8" style="22" customWidth="1"/>
    <col min="7759" max="7762" width="10.25" style="22" customWidth="1"/>
    <col min="7763" max="7763" width="0.75" style="22" customWidth="1"/>
    <col min="7764" max="7764" width="8" style="22" customWidth="1"/>
    <col min="7765" max="7765" width="1" style="22" customWidth="1"/>
    <col min="7766" max="7766" width="8" style="22" customWidth="1"/>
    <col min="7767" max="7767" width="0.875" style="22" customWidth="1"/>
    <col min="7768" max="7771" width="10.25" style="22" customWidth="1"/>
    <col min="7772" max="7772" width="8" style="22" customWidth="1"/>
    <col min="7773" max="7773" width="0.875" style="22" customWidth="1"/>
    <col min="7774" max="7774" width="8" style="22" customWidth="1"/>
    <col min="7775" max="7778" width="10.125" style="22" customWidth="1"/>
    <col min="7779" max="7779" width="1.125" style="22" customWidth="1"/>
    <col min="7780" max="7780" width="8" style="22" customWidth="1"/>
    <col min="7781" max="7781" width="1.125" style="22" customWidth="1"/>
    <col min="7782" max="7782" width="8" style="22" customWidth="1"/>
    <col min="7783" max="7783" width="1" style="22" customWidth="1"/>
    <col min="7784" max="7787" width="10.125" style="22" customWidth="1"/>
    <col min="7788" max="7788" width="8" style="22" customWidth="1"/>
    <col min="7789" max="7789" width="1.5" style="22" customWidth="1"/>
    <col min="7790" max="7790" width="8" style="22"/>
    <col min="7791" max="7794" width="10.375" style="22" customWidth="1"/>
    <col min="7795" max="7795" width="1.25" style="22" customWidth="1"/>
    <col min="7796" max="7796" width="8" style="22"/>
    <col min="7797" max="7797" width="0.875" style="22" customWidth="1"/>
    <col min="7798" max="7798" width="8" style="22"/>
    <col min="7799" max="7799" width="1" style="22" customWidth="1"/>
    <col min="7800" max="7803" width="10.5" style="22" customWidth="1"/>
    <col min="7804" max="7804" width="8" style="22"/>
    <col min="7805" max="7805" width="1" style="22" customWidth="1"/>
    <col min="7806" max="7806" width="8" style="22"/>
    <col min="7807" max="7810" width="10.5" style="22" customWidth="1"/>
    <col min="7811" max="7811" width="0.875" style="22" customWidth="1"/>
    <col min="7812" max="7812" width="8" style="22"/>
    <col min="7813" max="7813" width="1" style="22" customWidth="1"/>
    <col min="7814" max="7814" width="8" style="22"/>
    <col min="7815" max="7815" width="0.875" style="22" customWidth="1"/>
    <col min="7816" max="7819" width="10.375" style="22" customWidth="1"/>
    <col min="7820" max="7820" width="8" style="22"/>
    <col min="7821" max="7821" width="0.875" style="22" customWidth="1"/>
    <col min="7822" max="7822" width="8" style="22"/>
    <col min="7823" max="7826" width="10.625" style="22" customWidth="1"/>
    <col min="7827" max="7827" width="1.125" style="22" customWidth="1"/>
    <col min="7828" max="7828" width="8" style="22"/>
    <col min="7829" max="7829" width="0.875" style="22" customWidth="1"/>
    <col min="7830" max="7830" width="8" style="22"/>
    <col min="7831" max="7831" width="1" style="22" customWidth="1"/>
    <col min="7832" max="7835" width="10.5" style="22" customWidth="1"/>
    <col min="7836" max="7836" width="8" style="22"/>
    <col min="7837" max="7837" width="0.875" style="22" customWidth="1"/>
    <col min="7838" max="7838" width="8" style="22"/>
    <col min="7839" max="7842" width="10.625" style="22" customWidth="1"/>
    <col min="7843" max="7843" width="0.75" style="22" customWidth="1"/>
    <col min="7844" max="7844" width="8" style="22"/>
    <col min="7845" max="7845" width="0.875" style="22" customWidth="1"/>
    <col min="7846" max="7846" width="8" style="22"/>
    <col min="7847" max="7847" width="0.75" style="22" customWidth="1"/>
    <col min="7848" max="7851" width="10.75" style="22" customWidth="1"/>
    <col min="7852" max="7852" width="8" style="22" customWidth="1"/>
    <col min="7853" max="7853" width="0.875" style="22" customWidth="1"/>
    <col min="7854" max="7854" width="8" style="22"/>
    <col min="7855" max="7858" width="11.125" style="22" customWidth="1"/>
    <col min="7859" max="7859" width="0.875" style="22" customWidth="1"/>
    <col min="7860" max="7860" width="8" style="22"/>
    <col min="7861" max="7861" width="0.75" style="22" customWidth="1"/>
    <col min="7862" max="7862" width="8" style="22"/>
    <col min="7863" max="7863" width="0.625" style="22" customWidth="1"/>
    <col min="7864" max="7867" width="10" style="22" customWidth="1"/>
    <col min="7868" max="7868" width="8" style="22"/>
    <col min="7869" max="7869" width="0.625" style="22" customWidth="1"/>
    <col min="7870" max="7870" width="8" style="22"/>
    <col min="7871" max="7874" width="10.25" style="22" customWidth="1"/>
    <col min="7875" max="7875" width="1.125" style="22" customWidth="1"/>
    <col min="7876" max="7876" width="8" style="22"/>
    <col min="7877" max="7877" width="0.875" style="22" customWidth="1"/>
    <col min="7878" max="7878" width="8" style="22"/>
    <col min="7879" max="7879" width="0.625" style="22" customWidth="1"/>
    <col min="7880" max="7883" width="10.625" style="22" customWidth="1"/>
    <col min="7884" max="7884" width="8.5" style="22" bestFit="1" customWidth="1"/>
    <col min="7885" max="7897" width="8" style="22"/>
    <col min="7898" max="7898" width="15.625" style="22" customWidth="1"/>
    <col min="7899" max="7899" width="8" style="22"/>
    <col min="7900" max="7925" width="0" style="22" hidden="1" customWidth="1"/>
    <col min="7926" max="7926" width="9.625" style="22" customWidth="1"/>
    <col min="7927" max="7941" width="0" style="22" hidden="1" customWidth="1"/>
    <col min="7942" max="7942" width="8" style="22" customWidth="1"/>
    <col min="7943" max="7947" width="0" style="22" hidden="1" customWidth="1"/>
    <col min="7948" max="7948" width="9" style="22" customWidth="1"/>
    <col min="7949" max="7949" width="0.625" style="22" customWidth="1"/>
    <col min="7950" max="7950" width="8" style="22" customWidth="1"/>
    <col min="7951" max="7954" width="10.5" style="22" customWidth="1"/>
    <col min="7955" max="7955" width="1" style="22" customWidth="1"/>
    <col min="7956" max="7956" width="8" style="22" customWidth="1"/>
    <col min="7957" max="7957" width="1.5" style="22" customWidth="1"/>
    <col min="7958" max="7958" width="8" style="22" customWidth="1"/>
    <col min="7959" max="7959" width="0.875" style="22" customWidth="1"/>
    <col min="7960" max="7963" width="10.75" style="22" customWidth="1"/>
    <col min="7964" max="7964" width="8" style="22" customWidth="1"/>
    <col min="7965" max="7965" width="1.375" style="22" customWidth="1"/>
    <col min="7966" max="7966" width="8" style="22" customWidth="1"/>
    <col min="7967" max="7970" width="10.375" style="22" customWidth="1"/>
    <col min="7971" max="7971" width="0.75" style="22" customWidth="1"/>
    <col min="7972" max="7972" width="8" style="22" customWidth="1"/>
    <col min="7973" max="7973" width="0.875" style="22" customWidth="1"/>
    <col min="7974" max="7974" width="8" style="22" customWidth="1"/>
    <col min="7975" max="7975" width="0.875" style="22" customWidth="1"/>
    <col min="7976" max="7979" width="10.5" style="22" customWidth="1"/>
    <col min="7980" max="7980" width="8.5" style="22" customWidth="1"/>
    <col min="7981" max="7981" width="1.25" style="22" customWidth="1"/>
    <col min="7982" max="7982" width="8" style="22" customWidth="1"/>
    <col min="7983" max="7986" width="10.25" style="22" customWidth="1"/>
    <col min="7987" max="7987" width="1.125" style="22" customWidth="1"/>
    <col min="7988" max="7988" width="8" style="22" customWidth="1"/>
    <col min="7989" max="7989" width="1.125" style="22" customWidth="1"/>
    <col min="7990" max="7990" width="8" style="22" customWidth="1"/>
    <col min="7991" max="7991" width="1" style="22" customWidth="1"/>
    <col min="7992" max="7995" width="10.5" style="22" customWidth="1"/>
    <col min="7996" max="7996" width="8" style="22" customWidth="1"/>
    <col min="7997" max="7997" width="1" style="22" customWidth="1"/>
    <col min="7998" max="7998" width="8" style="22" customWidth="1"/>
    <col min="7999" max="8002" width="10.625" style="22" customWidth="1"/>
    <col min="8003" max="8003" width="1" style="22" customWidth="1"/>
    <col min="8004" max="8004" width="8" style="22" customWidth="1"/>
    <col min="8005" max="8005" width="1.125" style="22" customWidth="1"/>
    <col min="8006" max="8006" width="8" style="22" customWidth="1"/>
    <col min="8007" max="8007" width="1.125" style="22" customWidth="1"/>
    <col min="8008" max="8011" width="10.375" style="22" customWidth="1"/>
    <col min="8012" max="8012" width="8" style="22" customWidth="1"/>
    <col min="8013" max="8013" width="0.75" style="22" customWidth="1"/>
    <col min="8014" max="8014" width="8" style="22" customWidth="1"/>
    <col min="8015" max="8018" width="10.25" style="22" customWidth="1"/>
    <col min="8019" max="8019" width="0.75" style="22" customWidth="1"/>
    <col min="8020" max="8020" width="8" style="22" customWidth="1"/>
    <col min="8021" max="8021" width="1" style="22" customWidth="1"/>
    <col min="8022" max="8022" width="8" style="22" customWidth="1"/>
    <col min="8023" max="8023" width="0.875" style="22" customWidth="1"/>
    <col min="8024" max="8027" width="10.25" style="22" customWidth="1"/>
    <col min="8028" max="8028" width="8" style="22" customWidth="1"/>
    <col min="8029" max="8029" width="0.875" style="22" customWidth="1"/>
    <col min="8030" max="8030" width="8" style="22" customWidth="1"/>
    <col min="8031" max="8034" width="10.125" style="22" customWidth="1"/>
    <col min="8035" max="8035" width="1.125" style="22" customWidth="1"/>
    <col min="8036" max="8036" width="8" style="22" customWidth="1"/>
    <col min="8037" max="8037" width="1.125" style="22" customWidth="1"/>
    <col min="8038" max="8038" width="8" style="22" customWidth="1"/>
    <col min="8039" max="8039" width="1" style="22" customWidth="1"/>
    <col min="8040" max="8043" width="10.125" style="22" customWidth="1"/>
    <col min="8044" max="8044" width="8" style="22" customWidth="1"/>
    <col min="8045" max="8045" width="1.5" style="22" customWidth="1"/>
    <col min="8046" max="8046" width="8" style="22"/>
    <col min="8047" max="8050" width="10.375" style="22" customWidth="1"/>
    <col min="8051" max="8051" width="1.25" style="22" customWidth="1"/>
    <col min="8052" max="8052" width="8" style="22"/>
    <col min="8053" max="8053" width="0.875" style="22" customWidth="1"/>
    <col min="8054" max="8054" width="8" style="22"/>
    <col min="8055" max="8055" width="1" style="22" customWidth="1"/>
    <col min="8056" max="8059" width="10.5" style="22" customWidth="1"/>
    <col min="8060" max="8060" width="8" style="22"/>
    <col min="8061" max="8061" width="1" style="22" customWidth="1"/>
    <col min="8062" max="8062" width="8" style="22"/>
    <col min="8063" max="8066" width="10.5" style="22" customWidth="1"/>
    <col min="8067" max="8067" width="0.875" style="22" customWidth="1"/>
    <col min="8068" max="8068" width="8" style="22"/>
    <col min="8069" max="8069" width="1" style="22" customWidth="1"/>
    <col min="8070" max="8070" width="8" style="22"/>
    <col min="8071" max="8071" width="0.875" style="22" customWidth="1"/>
    <col min="8072" max="8075" width="10.375" style="22" customWidth="1"/>
    <col min="8076" max="8076" width="8" style="22"/>
    <col min="8077" max="8077" width="0.875" style="22" customWidth="1"/>
    <col min="8078" max="8078" width="8" style="22"/>
    <col min="8079" max="8082" width="10.625" style="22" customWidth="1"/>
    <col min="8083" max="8083" width="1.125" style="22" customWidth="1"/>
    <col min="8084" max="8084" width="8" style="22"/>
    <col min="8085" max="8085" width="0.875" style="22" customWidth="1"/>
    <col min="8086" max="8086" width="8" style="22"/>
    <col min="8087" max="8087" width="1" style="22" customWidth="1"/>
    <col min="8088" max="8091" width="10.5" style="22" customWidth="1"/>
    <col min="8092" max="8092" width="8" style="22"/>
    <col min="8093" max="8093" width="0.875" style="22" customWidth="1"/>
    <col min="8094" max="8094" width="8" style="22"/>
    <col min="8095" max="8098" width="10.625" style="22" customWidth="1"/>
    <col min="8099" max="8099" width="0.75" style="22" customWidth="1"/>
    <col min="8100" max="8100" width="8" style="22"/>
    <col min="8101" max="8101" width="0.875" style="22" customWidth="1"/>
    <col min="8102" max="8102" width="8" style="22"/>
    <col min="8103" max="8103" width="0.75" style="22" customWidth="1"/>
    <col min="8104" max="8107" width="10.75" style="22" customWidth="1"/>
    <col min="8108" max="8108" width="8" style="22" customWidth="1"/>
    <col min="8109" max="8109" width="0.875" style="22" customWidth="1"/>
    <col min="8110" max="8110" width="8" style="22"/>
    <col min="8111" max="8114" width="11.125" style="22" customWidth="1"/>
    <col min="8115" max="8115" width="0.875" style="22" customWidth="1"/>
    <col min="8116" max="8116" width="8" style="22"/>
    <col min="8117" max="8117" width="0.75" style="22" customWidth="1"/>
    <col min="8118" max="8118" width="8" style="22"/>
    <col min="8119" max="8119" width="0.625" style="22" customWidth="1"/>
    <col min="8120" max="8123" width="10" style="22" customWidth="1"/>
    <col min="8124" max="8124" width="8" style="22"/>
    <col min="8125" max="8125" width="0.625" style="22" customWidth="1"/>
    <col min="8126" max="8126" width="8" style="22"/>
    <col min="8127" max="8130" width="10.25" style="22" customWidth="1"/>
    <col min="8131" max="8131" width="1.125" style="22" customWidth="1"/>
    <col min="8132" max="8132" width="8" style="22"/>
    <col min="8133" max="8133" width="0.875" style="22" customWidth="1"/>
    <col min="8134" max="8134" width="8" style="22"/>
    <col min="8135" max="8135" width="0.625" style="22" customWidth="1"/>
    <col min="8136" max="8139" width="10.625" style="22" customWidth="1"/>
    <col min="8140" max="8140" width="8.5" style="22" bestFit="1" customWidth="1"/>
    <col min="8141" max="8153" width="8" style="22"/>
    <col min="8154" max="8154" width="15.625" style="22" customWidth="1"/>
    <col min="8155" max="8155" width="8" style="22"/>
    <col min="8156" max="8181" width="0" style="22" hidden="1" customWidth="1"/>
    <col min="8182" max="8182" width="9.625" style="22" customWidth="1"/>
    <col min="8183" max="8197" width="0" style="22" hidden="1" customWidth="1"/>
    <col min="8198" max="8198" width="8" style="22" customWidth="1"/>
    <col min="8199" max="8203" width="0" style="22" hidden="1" customWidth="1"/>
    <col min="8204" max="8204" width="9" style="22" customWidth="1"/>
    <col min="8205" max="8205" width="0.625" style="22" customWidth="1"/>
    <col min="8206" max="8206" width="8" style="22" customWidth="1"/>
    <col min="8207" max="8210" width="10.5" style="22" customWidth="1"/>
    <col min="8211" max="8211" width="1" style="22" customWidth="1"/>
    <col min="8212" max="8212" width="8" style="22" customWidth="1"/>
    <col min="8213" max="8213" width="1.5" style="22" customWidth="1"/>
    <col min="8214" max="8214" width="8" style="22" customWidth="1"/>
    <col min="8215" max="8215" width="0.875" style="22" customWidth="1"/>
    <col min="8216" max="8219" width="10.75" style="22" customWidth="1"/>
    <col min="8220" max="8220" width="8" style="22" customWidth="1"/>
    <col min="8221" max="8221" width="1.375" style="22" customWidth="1"/>
    <col min="8222" max="8222" width="8" style="22" customWidth="1"/>
    <col min="8223" max="8226" width="10.375" style="22" customWidth="1"/>
    <col min="8227" max="8227" width="0.75" style="22" customWidth="1"/>
    <col min="8228" max="8228" width="8" style="22" customWidth="1"/>
    <col min="8229" max="8229" width="0.875" style="22" customWidth="1"/>
    <col min="8230" max="8230" width="8" style="22" customWidth="1"/>
    <col min="8231" max="8231" width="0.875" style="22" customWidth="1"/>
    <col min="8232" max="8235" width="10.5" style="22" customWidth="1"/>
    <col min="8236" max="8236" width="8.5" style="22" customWidth="1"/>
    <col min="8237" max="8237" width="1.25" style="22" customWidth="1"/>
    <col min="8238" max="8238" width="8" style="22" customWidth="1"/>
    <col min="8239" max="8242" width="10.25" style="22" customWidth="1"/>
    <col min="8243" max="8243" width="1.125" style="22" customWidth="1"/>
    <col min="8244" max="8244" width="8" style="22" customWidth="1"/>
    <col min="8245" max="8245" width="1.125" style="22" customWidth="1"/>
    <col min="8246" max="8246" width="8" style="22" customWidth="1"/>
    <col min="8247" max="8247" width="1" style="22" customWidth="1"/>
    <col min="8248" max="8251" width="10.5" style="22" customWidth="1"/>
    <col min="8252" max="8252" width="8" style="22" customWidth="1"/>
    <col min="8253" max="8253" width="1" style="22" customWidth="1"/>
    <col min="8254" max="8254" width="8" style="22" customWidth="1"/>
    <col min="8255" max="8258" width="10.625" style="22" customWidth="1"/>
    <col min="8259" max="8259" width="1" style="22" customWidth="1"/>
    <col min="8260" max="8260" width="8" style="22" customWidth="1"/>
    <col min="8261" max="8261" width="1.125" style="22" customWidth="1"/>
    <col min="8262" max="8262" width="8" style="22" customWidth="1"/>
    <col min="8263" max="8263" width="1.125" style="22" customWidth="1"/>
    <col min="8264" max="8267" width="10.375" style="22" customWidth="1"/>
    <col min="8268" max="8268" width="8" style="22" customWidth="1"/>
    <col min="8269" max="8269" width="0.75" style="22" customWidth="1"/>
    <col min="8270" max="8270" width="8" style="22" customWidth="1"/>
    <col min="8271" max="8274" width="10.25" style="22" customWidth="1"/>
    <col min="8275" max="8275" width="0.75" style="22" customWidth="1"/>
    <col min="8276" max="8276" width="8" style="22" customWidth="1"/>
    <col min="8277" max="8277" width="1" style="22" customWidth="1"/>
    <col min="8278" max="8278" width="8" style="22" customWidth="1"/>
    <col min="8279" max="8279" width="0.875" style="22" customWidth="1"/>
    <col min="8280" max="8283" width="10.25" style="22" customWidth="1"/>
    <col min="8284" max="8284" width="8" style="22" customWidth="1"/>
    <col min="8285" max="8285" width="0.875" style="22" customWidth="1"/>
    <col min="8286" max="8286" width="8" style="22" customWidth="1"/>
    <col min="8287" max="8290" width="10.125" style="22" customWidth="1"/>
    <col min="8291" max="8291" width="1.125" style="22" customWidth="1"/>
    <col min="8292" max="8292" width="8" style="22" customWidth="1"/>
    <col min="8293" max="8293" width="1.125" style="22" customWidth="1"/>
    <col min="8294" max="8294" width="8" style="22" customWidth="1"/>
    <col min="8295" max="8295" width="1" style="22" customWidth="1"/>
    <col min="8296" max="8299" width="10.125" style="22" customWidth="1"/>
    <col min="8300" max="8300" width="8" style="22" customWidth="1"/>
    <col min="8301" max="8301" width="1.5" style="22" customWidth="1"/>
    <col min="8302" max="8302" width="8" style="22"/>
    <col min="8303" max="8306" width="10.375" style="22" customWidth="1"/>
    <col min="8307" max="8307" width="1.25" style="22" customWidth="1"/>
    <col min="8308" max="8308" width="8" style="22"/>
    <col min="8309" max="8309" width="0.875" style="22" customWidth="1"/>
    <col min="8310" max="8310" width="8" style="22"/>
    <col min="8311" max="8311" width="1" style="22" customWidth="1"/>
    <col min="8312" max="8315" width="10.5" style="22" customWidth="1"/>
    <col min="8316" max="8316" width="8" style="22"/>
    <col min="8317" max="8317" width="1" style="22" customWidth="1"/>
    <col min="8318" max="8318" width="8" style="22"/>
    <col min="8319" max="8322" width="10.5" style="22" customWidth="1"/>
    <col min="8323" max="8323" width="0.875" style="22" customWidth="1"/>
    <col min="8324" max="8324" width="8" style="22"/>
    <col min="8325" max="8325" width="1" style="22" customWidth="1"/>
    <col min="8326" max="8326" width="8" style="22"/>
    <col min="8327" max="8327" width="0.875" style="22" customWidth="1"/>
    <col min="8328" max="8331" width="10.375" style="22" customWidth="1"/>
    <col min="8332" max="8332" width="8" style="22"/>
    <col min="8333" max="8333" width="0.875" style="22" customWidth="1"/>
    <col min="8334" max="8334" width="8" style="22"/>
    <col min="8335" max="8338" width="10.625" style="22" customWidth="1"/>
    <col min="8339" max="8339" width="1.125" style="22" customWidth="1"/>
    <col min="8340" max="8340" width="8" style="22"/>
    <col min="8341" max="8341" width="0.875" style="22" customWidth="1"/>
    <col min="8342" max="8342" width="8" style="22"/>
    <col min="8343" max="8343" width="1" style="22" customWidth="1"/>
    <col min="8344" max="8347" width="10.5" style="22" customWidth="1"/>
    <col min="8348" max="8348" width="8" style="22"/>
    <col min="8349" max="8349" width="0.875" style="22" customWidth="1"/>
    <col min="8350" max="8350" width="8" style="22"/>
    <col min="8351" max="8354" width="10.625" style="22" customWidth="1"/>
    <col min="8355" max="8355" width="0.75" style="22" customWidth="1"/>
    <col min="8356" max="8356" width="8" style="22"/>
    <col min="8357" max="8357" width="0.875" style="22" customWidth="1"/>
    <col min="8358" max="8358" width="8" style="22"/>
    <col min="8359" max="8359" width="0.75" style="22" customWidth="1"/>
    <col min="8360" max="8363" width="10.75" style="22" customWidth="1"/>
    <col min="8364" max="8364" width="8" style="22" customWidth="1"/>
    <col min="8365" max="8365" width="0.875" style="22" customWidth="1"/>
    <col min="8366" max="8366" width="8" style="22"/>
    <col min="8367" max="8370" width="11.125" style="22" customWidth="1"/>
    <col min="8371" max="8371" width="0.875" style="22" customWidth="1"/>
    <col min="8372" max="8372" width="8" style="22"/>
    <col min="8373" max="8373" width="0.75" style="22" customWidth="1"/>
    <col min="8374" max="8374" width="8" style="22"/>
    <col min="8375" max="8375" width="0.625" style="22" customWidth="1"/>
    <col min="8376" max="8379" width="10" style="22" customWidth="1"/>
    <col min="8380" max="8380" width="8" style="22"/>
    <col min="8381" max="8381" width="0.625" style="22" customWidth="1"/>
    <col min="8382" max="8382" width="8" style="22"/>
    <col min="8383" max="8386" width="10.25" style="22" customWidth="1"/>
    <col min="8387" max="8387" width="1.125" style="22" customWidth="1"/>
    <col min="8388" max="8388" width="8" style="22"/>
    <col min="8389" max="8389" width="0.875" style="22" customWidth="1"/>
    <col min="8390" max="8390" width="8" style="22"/>
    <col min="8391" max="8391" width="0.625" style="22" customWidth="1"/>
    <col min="8392" max="8395" width="10.625" style="22" customWidth="1"/>
    <col min="8396" max="8396" width="8.5" style="22" bestFit="1" customWidth="1"/>
    <col min="8397" max="8409" width="8" style="22"/>
    <col min="8410" max="8410" width="15.625" style="22" customWidth="1"/>
    <col min="8411" max="8411" width="8" style="22"/>
    <col min="8412" max="8437" width="0" style="22" hidden="1" customWidth="1"/>
    <col min="8438" max="8438" width="9.625" style="22" customWidth="1"/>
    <col min="8439" max="8453" width="0" style="22" hidden="1" customWidth="1"/>
    <col min="8454" max="8454" width="8" style="22" customWidth="1"/>
    <col min="8455" max="8459" width="0" style="22" hidden="1" customWidth="1"/>
    <col min="8460" max="8460" width="9" style="22" customWidth="1"/>
    <col min="8461" max="8461" width="0.625" style="22" customWidth="1"/>
    <col min="8462" max="8462" width="8" style="22" customWidth="1"/>
    <col min="8463" max="8466" width="10.5" style="22" customWidth="1"/>
    <col min="8467" max="8467" width="1" style="22" customWidth="1"/>
    <col min="8468" max="8468" width="8" style="22" customWidth="1"/>
    <col min="8469" max="8469" width="1.5" style="22" customWidth="1"/>
    <col min="8470" max="8470" width="8" style="22" customWidth="1"/>
    <col min="8471" max="8471" width="0.875" style="22" customWidth="1"/>
    <col min="8472" max="8475" width="10.75" style="22" customWidth="1"/>
    <col min="8476" max="8476" width="8" style="22" customWidth="1"/>
    <col min="8477" max="8477" width="1.375" style="22" customWidth="1"/>
    <col min="8478" max="8478" width="8" style="22" customWidth="1"/>
    <col min="8479" max="8482" width="10.375" style="22" customWidth="1"/>
    <col min="8483" max="8483" width="0.75" style="22" customWidth="1"/>
    <col min="8484" max="8484" width="8" style="22" customWidth="1"/>
    <col min="8485" max="8485" width="0.875" style="22" customWidth="1"/>
    <col min="8486" max="8486" width="8" style="22" customWidth="1"/>
    <col min="8487" max="8487" width="0.875" style="22" customWidth="1"/>
    <col min="8488" max="8491" width="10.5" style="22" customWidth="1"/>
    <col min="8492" max="8492" width="8.5" style="22" customWidth="1"/>
    <col min="8493" max="8493" width="1.25" style="22" customWidth="1"/>
    <col min="8494" max="8494" width="8" style="22" customWidth="1"/>
    <col min="8495" max="8498" width="10.25" style="22" customWidth="1"/>
    <col min="8499" max="8499" width="1.125" style="22" customWidth="1"/>
    <col min="8500" max="8500" width="8" style="22" customWidth="1"/>
    <col min="8501" max="8501" width="1.125" style="22" customWidth="1"/>
    <col min="8502" max="8502" width="8" style="22" customWidth="1"/>
    <col min="8503" max="8503" width="1" style="22" customWidth="1"/>
    <col min="8504" max="8507" width="10.5" style="22" customWidth="1"/>
    <col min="8508" max="8508" width="8" style="22" customWidth="1"/>
    <col min="8509" max="8509" width="1" style="22" customWidth="1"/>
    <col min="8510" max="8510" width="8" style="22" customWidth="1"/>
    <col min="8511" max="8514" width="10.625" style="22" customWidth="1"/>
    <col min="8515" max="8515" width="1" style="22" customWidth="1"/>
    <col min="8516" max="8516" width="8" style="22" customWidth="1"/>
    <col min="8517" max="8517" width="1.125" style="22" customWidth="1"/>
    <col min="8518" max="8518" width="8" style="22" customWidth="1"/>
    <col min="8519" max="8519" width="1.125" style="22" customWidth="1"/>
    <col min="8520" max="8523" width="10.375" style="22" customWidth="1"/>
    <col min="8524" max="8524" width="8" style="22" customWidth="1"/>
    <col min="8525" max="8525" width="0.75" style="22" customWidth="1"/>
    <col min="8526" max="8526" width="8" style="22" customWidth="1"/>
    <col min="8527" max="8530" width="10.25" style="22" customWidth="1"/>
    <col min="8531" max="8531" width="0.75" style="22" customWidth="1"/>
    <col min="8532" max="8532" width="8" style="22" customWidth="1"/>
    <col min="8533" max="8533" width="1" style="22" customWidth="1"/>
    <col min="8534" max="8534" width="8" style="22" customWidth="1"/>
    <col min="8535" max="8535" width="0.875" style="22" customWidth="1"/>
    <col min="8536" max="8539" width="10.25" style="22" customWidth="1"/>
    <col min="8540" max="8540" width="8" style="22" customWidth="1"/>
    <col min="8541" max="8541" width="0.875" style="22" customWidth="1"/>
    <col min="8542" max="8542" width="8" style="22" customWidth="1"/>
    <col min="8543" max="8546" width="10.125" style="22" customWidth="1"/>
    <col min="8547" max="8547" width="1.125" style="22" customWidth="1"/>
    <col min="8548" max="8548" width="8" style="22" customWidth="1"/>
    <col min="8549" max="8549" width="1.125" style="22" customWidth="1"/>
    <col min="8550" max="8550" width="8" style="22" customWidth="1"/>
    <col min="8551" max="8551" width="1" style="22" customWidth="1"/>
    <col min="8552" max="8555" width="10.125" style="22" customWidth="1"/>
    <col min="8556" max="8556" width="8" style="22" customWidth="1"/>
    <col min="8557" max="8557" width="1.5" style="22" customWidth="1"/>
    <col min="8558" max="8558" width="8" style="22"/>
    <col min="8559" max="8562" width="10.375" style="22" customWidth="1"/>
    <col min="8563" max="8563" width="1.25" style="22" customWidth="1"/>
    <col min="8564" max="8564" width="8" style="22"/>
    <col min="8565" max="8565" width="0.875" style="22" customWidth="1"/>
    <col min="8566" max="8566" width="8" style="22"/>
    <col min="8567" max="8567" width="1" style="22" customWidth="1"/>
    <col min="8568" max="8571" width="10.5" style="22" customWidth="1"/>
    <col min="8572" max="8572" width="8" style="22"/>
    <col min="8573" max="8573" width="1" style="22" customWidth="1"/>
    <col min="8574" max="8574" width="8" style="22"/>
    <col min="8575" max="8578" width="10.5" style="22" customWidth="1"/>
    <col min="8579" max="8579" width="0.875" style="22" customWidth="1"/>
    <col min="8580" max="8580" width="8" style="22"/>
    <col min="8581" max="8581" width="1" style="22" customWidth="1"/>
    <col min="8582" max="8582" width="8" style="22"/>
    <col min="8583" max="8583" width="0.875" style="22" customWidth="1"/>
    <col min="8584" max="8587" width="10.375" style="22" customWidth="1"/>
    <col min="8588" max="8588" width="8" style="22"/>
    <col min="8589" max="8589" width="0.875" style="22" customWidth="1"/>
    <col min="8590" max="8590" width="8" style="22"/>
    <col min="8591" max="8594" width="10.625" style="22" customWidth="1"/>
    <col min="8595" max="8595" width="1.125" style="22" customWidth="1"/>
    <col min="8596" max="8596" width="8" style="22"/>
    <col min="8597" max="8597" width="0.875" style="22" customWidth="1"/>
    <col min="8598" max="8598" width="8" style="22"/>
    <col min="8599" max="8599" width="1" style="22" customWidth="1"/>
    <col min="8600" max="8603" width="10.5" style="22" customWidth="1"/>
    <col min="8604" max="8604" width="8" style="22"/>
    <col min="8605" max="8605" width="0.875" style="22" customWidth="1"/>
    <col min="8606" max="8606" width="8" style="22"/>
    <col min="8607" max="8610" width="10.625" style="22" customWidth="1"/>
    <col min="8611" max="8611" width="0.75" style="22" customWidth="1"/>
    <col min="8612" max="8612" width="8" style="22"/>
    <col min="8613" max="8613" width="0.875" style="22" customWidth="1"/>
    <col min="8614" max="8614" width="8" style="22"/>
    <col min="8615" max="8615" width="0.75" style="22" customWidth="1"/>
    <col min="8616" max="8619" width="10.75" style="22" customWidth="1"/>
    <col min="8620" max="8620" width="8" style="22" customWidth="1"/>
    <col min="8621" max="8621" width="0.875" style="22" customWidth="1"/>
    <col min="8622" max="8622" width="8" style="22"/>
    <col min="8623" max="8626" width="11.125" style="22" customWidth="1"/>
    <col min="8627" max="8627" width="0.875" style="22" customWidth="1"/>
    <col min="8628" max="8628" width="8" style="22"/>
    <col min="8629" max="8629" width="0.75" style="22" customWidth="1"/>
    <col min="8630" max="8630" width="8" style="22"/>
    <col min="8631" max="8631" width="0.625" style="22" customWidth="1"/>
    <col min="8632" max="8635" width="10" style="22" customWidth="1"/>
    <col min="8636" max="8636" width="8" style="22"/>
    <col min="8637" max="8637" width="0.625" style="22" customWidth="1"/>
    <col min="8638" max="8638" width="8" style="22"/>
    <col min="8639" max="8642" width="10.25" style="22" customWidth="1"/>
    <col min="8643" max="8643" width="1.125" style="22" customWidth="1"/>
    <col min="8644" max="8644" width="8" style="22"/>
    <col min="8645" max="8645" width="0.875" style="22" customWidth="1"/>
    <col min="8646" max="8646" width="8" style="22"/>
    <col min="8647" max="8647" width="0.625" style="22" customWidth="1"/>
    <col min="8648" max="8651" width="10.625" style="22" customWidth="1"/>
    <col min="8652" max="8652" width="8.5" style="22" bestFit="1" customWidth="1"/>
    <col min="8653" max="8665" width="8" style="22"/>
    <col min="8666" max="8666" width="15.625" style="22" customWidth="1"/>
    <col min="8667" max="8667" width="8" style="22"/>
    <col min="8668" max="8693" width="0" style="22" hidden="1" customWidth="1"/>
    <col min="8694" max="8694" width="9.625" style="22" customWidth="1"/>
    <col min="8695" max="8709" width="0" style="22" hidden="1" customWidth="1"/>
    <col min="8710" max="8710" width="8" style="22" customWidth="1"/>
    <col min="8711" max="8715" width="0" style="22" hidden="1" customWidth="1"/>
    <col min="8716" max="8716" width="9" style="22" customWidth="1"/>
    <col min="8717" max="8717" width="0.625" style="22" customWidth="1"/>
    <col min="8718" max="8718" width="8" style="22" customWidth="1"/>
    <col min="8719" max="8722" width="10.5" style="22" customWidth="1"/>
    <col min="8723" max="8723" width="1" style="22" customWidth="1"/>
    <col min="8724" max="8724" width="8" style="22" customWidth="1"/>
    <col min="8725" max="8725" width="1.5" style="22" customWidth="1"/>
    <col min="8726" max="8726" width="8" style="22" customWidth="1"/>
    <col min="8727" max="8727" width="0.875" style="22" customWidth="1"/>
    <col min="8728" max="8731" width="10.75" style="22" customWidth="1"/>
    <col min="8732" max="8732" width="8" style="22" customWidth="1"/>
    <col min="8733" max="8733" width="1.375" style="22" customWidth="1"/>
    <col min="8734" max="8734" width="8" style="22" customWidth="1"/>
    <col min="8735" max="8738" width="10.375" style="22" customWidth="1"/>
    <col min="8739" max="8739" width="0.75" style="22" customWidth="1"/>
    <col min="8740" max="8740" width="8" style="22" customWidth="1"/>
    <col min="8741" max="8741" width="0.875" style="22" customWidth="1"/>
    <col min="8742" max="8742" width="8" style="22" customWidth="1"/>
    <col min="8743" max="8743" width="0.875" style="22" customWidth="1"/>
    <col min="8744" max="8747" width="10.5" style="22" customWidth="1"/>
    <col min="8748" max="8748" width="8.5" style="22" customWidth="1"/>
    <col min="8749" max="8749" width="1.25" style="22" customWidth="1"/>
    <col min="8750" max="8750" width="8" style="22" customWidth="1"/>
    <col min="8751" max="8754" width="10.25" style="22" customWidth="1"/>
    <col min="8755" max="8755" width="1.125" style="22" customWidth="1"/>
    <col min="8756" max="8756" width="8" style="22" customWidth="1"/>
    <col min="8757" max="8757" width="1.125" style="22" customWidth="1"/>
    <col min="8758" max="8758" width="8" style="22" customWidth="1"/>
    <col min="8759" max="8759" width="1" style="22" customWidth="1"/>
    <col min="8760" max="8763" width="10.5" style="22" customWidth="1"/>
    <col min="8764" max="8764" width="8" style="22" customWidth="1"/>
    <col min="8765" max="8765" width="1" style="22" customWidth="1"/>
    <col min="8766" max="8766" width="8" style="22" customWidth="1"/>
    <col min="8767" max="8770" width="10.625" style="22" customWidth="1"/>
    <col min="8771" max="8771" width="1" style="22" customWidth="1"/>
    <col min="8772" max="8772" width="8" style="22" customWidth="1"/>
    <col min="8773" max="8773" width="1.125" style="22" customWidth="1"/>
    <col min="8774" max="8774" width="8" style="22" customWidth="1"/>
    <col min="8775" max="8775" width="1.125" style="22" customWidth="1"/>
    <col min="8776" max="8779" width="10.375" style="22" customWidth="1"/>
    <col min="8780" max="8780" width="8" style="22" customWidth="1"/>
    <col min="8781" max="8781" width="0.75" style="22" customWidth="1"/>
    <col min="8782" max="8782" width="8" style="22" customWidth="1"/>
    <col min="8783" max="8786" width="10.25" style="22" customWidth="1"/>
    <col min="8787" max="8787" width="0.75" style="22" customWidth="1"/>
    <col min="8788" max="8788" width="8" style="22" customWidth="1"/>
    <col min="8789" max="8789" width="1" style="22" customWidth="1"/>
    <col min="8790" max="8790" width="8" style="22" customWidth="1"/>
    <col min="8791" max="8791" width="0.875" style="22" customWidth="1"/>
    <col min="8792" max="8795" width="10.25" style="22" customWidth="1"/>
    <col min="8796" max="8796" width="8" style="22" customWidth="1"/>
    <col min="8797" max="8797" width="0.875" style="22" customWidth="1"/>
    <col min="8798" max="8798" width="8" style="22" customWidth="1"/>
    <col min="8799" max="8802" width="10.125" style="22" customWidth="1"/>
    <col min="8803" max="8803" width="1.125" style="22" customWidth="1"/>
    <col min="8804" max="8804" width="8" style="22" customWidth="1"/>
    <col min="8805" max="8805" width="1.125" style="22" customWidth="1"/>
    <col min="8806" max="8806" width="8" style="22" customWidth="1"/>
    <col min="8807" max="8807" width="1" style="22" customWidth="1"/>
    <col min="8808" max="8811" width="10.125" style="22" customWidth="1"/>
    <col min="8812" max="8812" width="8" style="22" customWidth="1"/>
    <col min="8813" max="8813" width="1.5" style="22" customWidth="1"/>
    <col min="8814" max="8814" width="8" style="22"/>
    <col min="8815" max="8818" width="10.375" style="22" customWidth="1"/>
    <col min="8819" max="8819" width="1.25" style="22" customWidth="1"/>
    <col min="8820" max="8820" width="8" style="22"/>
    <col min="8821" max="8821" width="0.875" style="22" customWidth="1"/>
    <col min="8822" max="8822" width="8" style="22"/>
    <col min="8823" max="8823" width="1" style="22" customWidth="1"/>
    <col min="8824" max="8827" width="10.5" style="22" customWidth="1"/>
    <col min="8828" max="8828" width="8" style="22"/>
    <col min="8829" max="8829" width="1" style="22" customWidth="1"/>
    <col min="8830" max="8830" width="8" style="22"/>
    <col min="8831" max="8834" width="10.5" style="22" customWidth="1"/>
    <col min="8835" max="8835" width="0.875" style="22" customWidth="1"/>
    <col min="8836" max="8836" width="8" style="22"/>
    <col min="8837" max="8837" width="1" style="22" customWidth="1"/>
    <col min="8838" max="8838" width="8" style="22"/>
    <col min="8839" max="8839" width="0.875" style="22" customWidth="1"/>
    <col min="8840" max="8843" width="10.375" style="22" customWidth="1"/>
    <col min="8844" max="8844" width="8" style="22"/>
    <col min="8845" max="8845" width="0.875" style="22" customWidth="1"/>
    <col min="8846" max="8846" width="8" style="22"/>
    <col min="8847" max="8850" width="10.625" style="22" customWidth="1"/>
    <col min="8851" max="8851" width="1.125" style="22" customWidth="1"/>
    <col min="8852" max="8852" width="8" style="22"/>
    <col min="8853" max="8853" width="0.875" style="22" customWidth="1"/>
    <col min="8854" max="8854" width="8" style="22"/>
    <col min="8855" max="8855" width="1" style="22" customWidth="1"/>
    <col min="8856" max="8859" width="10.5" style="22" customWidth="1"/>
    <col min="8860" max="8860" width="8" style="22"/>
    <col min="8861" max="8861" width="0.875" style="22" customWidth="1"/>
    <col min="8862" max="8862" width="8" style="22"/>
    <col min="8863" max="8866" width="10.625" style="22" customWidth="1"/>
    <col min="8867" max="8867" width="0.75" style="22" customWidth="1"/>
    <col min="8868" max="8868" width="8" style="22"/>
    <col min="8869" max="8869" width="0.875" style="22" customWidth="1"/>
    <col min="8870" max="8870" width="8" style="22"/>
    <col min="8871" max="8871" width="0.75" style="22" customWidth="1"/>
    <col min="8872" max="8875" width="10.75" style="22" customWidth="1"/>
    <col min="8876" max="8876" width="8" style="22" customWidth="1"/>
    <col min="8877" max="8877" width="0.875" style="22" customWidth="1"/>
    <col min="8878" max="8878" width="8" style="22"/>
    <col min="8879" max="8882" width="11.125" style="22" customWidth="1"/>
    <col min="8883" max="8883" width="0.875" style="22" customWidth="1"/>
    <col min="8884" max="8884" width="8" style="22"/>
    <col min="8885" max="8885" width="0.75" style="22" customWidth="1"/>
    <col min="8886" max="8886" width="8" style="22"/>
    <col min="8887" max="8887" width="0.625" style="22" customWidth="1"/>
    <col min="8888" max="8891" width="10" style="22" customWidth="1"/>
    <col min="8892" max="8892" width="8" style="22"/>
    <col min="8893" max="8893" width="0.625" style="22" customWidth="1"/>
    <col min="8894" max="8894" width="8" style="22"/>
    <col min="8895" max="8898" width="10.25" style="22" customWidth="1"/>
    <col min="8899" max="8899" width="1.125" style="22" customWidth="1"/>
    <col min="8900" max="8900" width="8" style="22"/>
    <col min="8901" max="8901" width="0.875" style="22" customWidth="1"/>
    <col min="8902" max="8902" width="8" style="22"/>
    <col min="8903" max="8903" width="0.625" style="22" customWidth="1"/>
    <col min="8904" max="8907" width="10.625" style="22" customWidth="1"/>
    <col min="8908" max="8908" width="8.5" style="22" bestFit="1" customWidth="1"/>
    <col min="8909" max="8921" width="8" style="22"/>
    <col min="8922" max="8922" width="15.625" style="22" customWidth="1"/>
    <col min="8923" max="8923" width="8" style="22"/>
    <col min="8924" max="8949" width="0" style="22" hidden="1" customWidth="1"/>
    <col min="8950" max="8950" width="9.625" style="22" customWidth="1"/>
    <col min="8951" max="8965" width="0" style="22" hidden="1" customWidth="1"/>
    <col min="8966" max="8966" width="8" style="22" customWidth="1"/>
    <col min="8967" max="8971" width="0" style="22" hidden="1" customWidth="1"/>
    <col min="8972" max="8972" width="9" style="22" customWidth="1"/>
    <col min="8973" max="8973" width="0.625" style="22" customWidth="1"/>
    <col min="8974" max="8974" width="8" style="22" customWidth="1"/>
    <col min="8975" max="8978" width="10.5" style="22" customWidth="1"/>
    <col min="8979" max="8979" width="1" style="22" customWidth="1"/>
    <col min="8980" max="8980" width="8" style="22" customWidth="1"/>
    <col min="8981" max="8981" width="1.5" style="22" customWidth="1"/>
    <col min="8982" max="8982" width="8" style="22" customWidth="1"/>
    <col min="8983" max="8983" width="0.875" style="22" customWidth="1"/>
    <col min="8984" max="8987" width="10.75" style="22" customWidth="1"/>
    <col min="8988" max="8988" width="8" style="22" customWidth="1"/>
    <col min="8989" max="8989" width="1.375" style="22" customWidth="1"/>
    <col min="8990" max="8990" width="8" style="22" customWidth="1"/>
    <col min="8991" max="8994" width="10.375" style="22" customWidth="1"/>
    <col min="8995" max="8995" width="0.75" style="22" customWidth="1"/>
    <col min="8996" max="8996" width="8" style="22" customWidth="1"/>
    <col min="8997" max="8997" width="0.875" style="22" customWidth="1"/>
    <col min="8998" max="8998" width="8" style="22" customWidth="1"/>
    <col min="8999" max="8999" width="0.875" style="22" customWidth="1"/>
    <col min="9000" max="9003" width="10.5" style="22" customWidth="1"/>
    <col min="9004" max="9004" width="8.5" style="22" customWidth="1"/>
    <col min="9005" max="9005" width="1.25" style="22" customWidth="1"/>
    <col min="9006" max="9006" width="8" style="22" customWidth="1"/>
    <col min="9007" max="9010" width="10.25" style="22" customWidth="1"/>
    <col min="9011" max="9011" width="1.125" style="22" customWidth="1"/>
    <col min="9012" max="9012" width="8" style="22" customWidth="1"/>
    <col min="9013" max="9013" width="1.125" style="22" customWidth="1"/>
    <col min="9014" max="9014" width="8" style="22" customWidth="1"/>
    <col min="9015" max="9015" width="1" style="22" customWidth="1"/>
    <col min="9016" max="9019" width="10.5" style="22" customWidth="1"/>
    <col min="9020" max="9020" width="8" style="22" customWidth="1"/>
    <col min="9021" max="9021" width="1" style="22" customWidth="1"/>
    <col min="9022" max="9022" width="8" style="22" customWidth="1"/>
    <col min="9023" max="9026" width="10.625" style="22" customWidth="1"/>
    <col min="9027" max="9027" width="1" style="22" customWidth="1"/>
    <col min="9028" max="9028" width="8" style="22" customWidth="1"/>
    <col min="9029" max="9029" width="1.125" style="22" customWidth="1"/>
    <col min="9030" max="9030" width="8" style="22" customWidth="1"/>
    <col min="9031" max="9031" width="1.125" style="22" customWidth="1"/>
    <col min="9032" max="9035" width="10.375" style="22" customWidth="1"/>
    <col min="9036" max="9036" width="8" style="22" customWidth="1"/>
    <col min="9037" max="9037" width="0.75" style="22" customWidth="1"/>
    <col min="9038" max="9038" width="8" style="22" customWidth="1"/>
    <col min="9039" max="9042" width="10.25" style="22" customWidth="1"/>
    <col min="9043" max="9043" width="0.75" style="22" customWidth="1"/>
    <col min="9044" max="9044" width="8" style="22" customWidth="1"/>
    <col min="9045" max="9045" width="1" style="22" customWidth="1"/>
    <col min="9046" max="9046" width="8" style="22" customWidth="1"/>
    <col min="9047" max="9047" width="0.875" style="22" customWidth="1"/>
    <col min="9048" max="9051" width="10.25" style="22" customWidth="1"/>
    <col min="9052" max="9052" width="8" style="22" customWidth="1"/>
    <col min="9053" max="9053" width="0.875" style="22" customWidth="1"/>
    <col min="9054" max="9054" width="8" style="22" customWidth="1"/>
    <col min="9055" max="9058" width="10.125" style="22" customWidth="1"/>
    <col min="9059" max="9059" width="1.125" style="22" customWidth="1"/>
    <col min="9060" max="9060" width="8" style="22" customWidth="1"/>
    <col min="9061" max="9061" width="1.125" style="22" customWidth="1"/>
    <col min="9062" max="9062" width="8" style="22" customWidth="1"/>
    <col min="9063" max="9063" width="1" style="22" customWidth="1"/>
    <col min="9064" max="9067" width="10.125" style="22" customWidth="1"/>
    <col min="9068" max="9068" width="8" style="22" customWidth="1"/>
    <col min="9069" max="9069" width="1.5" style="22" customWidth="1"/>
    <col min="9070" max="9070" width="8" style="22"/>
    <col min="9071" max="9074" width="10.375" style="22" customWidth="1"/>
    <col min="9075" max="9075" width="1.25" style="22" customWidth="1"/>
    <col min="9076" max="9076" width="8" style="22"/>
    <col min="9077" max="9077" width="0.875" style="22" customWidth="1"/>
    <col min="9078" max="9078" width="8" style="22"/>
    <col min="9079" max="9079" width="1" style="22" customWidth="1"/>
    <col min="9080" max="9083" width="10.5" style="22" customWidth="1"/>
    <col min="9084" max="9084" width="8" style="22"/>
    <col min="9085" max="9085" width="1" style="22" customWidth="1"/>
    <col min="9086" max="9086" width="8" style="22"/>
    <col min="9087" max="9090" width="10.5" style="22" customWidth="1"/>
    <col min="9091" max="9091" width="0.875" style="22" customWidth="1"/>
    <col min="9092" max="9092" width="8" style="22"/>
    <col min="9093" max="9093" width="1" style="22" customWidth="1"/>
    <col min="9094" max="9094" width="8" style="22"/>
    <col min="9095" max="9095" width="0.875" style="22" customWidth="1"/>
    <col min="9096" max="9099" width="10.375" style="22" customWidth="1"/>
    <col min="9100" max="9100" width="8" style="22"/>
    <col min="9101" max="9101" width="0.875" style="22" customWidth="1"/>
    <col min="9102" max="9102" width="8" style="22"/>
    <col min="9103" max="9106" width="10.625" style="22" customWidth="1"/>
    <col min="9107" max="9107" width="1.125" style="22" customWidth="1"/>
    <col min="9108" max="9108" width="8" style="22"/>
    <col min="9109" max="9109" width="0.875" style="22" customWidth="1"/>
    <col min="9110" max="9110" width="8" style="22"/>
    <col min="9111" max="9111" width="1" style="22" customWidth="1"/>
    <col min="9112" max="9115" width="10.5" style="22" customWidth="1"/>
    <col min="9116" max="9116" width="8" style="22"/>
    <col min="9117" max="9117" width="0.875" style="22" customWidth="1"/>
    <col min="9118" max="9118" width="8" style="22"/>
    <col min="9119" max="9122" width="10.625" style="22" customWidth="1"/>
    <col min="9123" max="9123" width="0.75" style="22" customWidth="1"/>
    <col min="9124" max="9124" width="8" style="22"/>
    <col min="9125" max="9125" width="0.875" style="22" customWidth="1"/>
    <col min="9126" max="9126" width="8" style="22"/>
    <col min="9127" max="9127" width="0.75" style="22" customWidth="1"/>
    <col min="9128" max="9131" width="10.75" style="22" customWidth="1"/>
    <col min="9132" max="9132" width="8" style="22" customWidth="1"/>
    <col min="9133" max="9133" width="0.875" style="22" customWidth="1"/>
    <col min="9134" max="9134" width="8" style="22"/>
    <col min="9135" max="9138" width="11.125" style="22" customWidth="1"/>
    <col min="9139" max="9139" width="0.875" style="22" customWidth="1"/>
    <col min="9140" max="9140" width="8" style="22"/>
    <col min="9141" max="9141" width="0.75" style="22" customWidth="1"/>
    <col min="9142" max="9142" width="8" style="22"/>
    <col min="9143" max="9143" width="0.625" style="22" customWidth="1"/>
    <col min="9144" max="9147" width="10" style="22" customWidth="1"/>
    <col min="9148" max="9148" width="8" style="22"/>
    <col min="9149" max="9149" width="0.625" style="22" customWidth="1"/>
    <col min="9150" max="9150" width="8" style="22"/>
    <col min="9151" max="9154" width="10.25" style="22" customWidth="1"/>
    <col min="9155" max="9155" width="1.125" style="22" customWidth="1"/>
    <col min="9156" max="9156" width="8" style="22"/>
    <col min="9157" max="9157" width="0.875" style="22" customWidth="1"/>
    <col min="9158" max="9158" width="8" style="22"/>
    <col min="9159" max="9159" width="0.625" style="22" customWidth="1"/>
    <col min="9160" max="9163" width="10.625" style="22" customWidth="1"/>
    <col min="9164" max="9164" width="8.5" style="22" bestFit="1" customWidth="1"/>
    <col min="9165" max="9177" width="8" style="22"/>
    <col min="9178" max="9178" width="15.625" style="22" customWidth="1"/>
    <col min="9179" max="9179" width="8" style="22"/>
    <col min="9180" max="9205" width="0" style="22" hidden="1" customWidth="1"/>
    <col min="9206" max="9206" width="9.625" style="22" customWidth="1"/>
    <col min="9207" max="9221" width="0" style="22" hidden="1" customWidth="1"/>
    <col min="9222" max="9222" width="8" style="22" customWidth="1"/>
    <col min="9223" max="9227" width="0" style="22" hidden="1" customWidth="1"/>
    <col min="9228" max="9228" width="9" style="22" customWidth="1"/>
    <col min="9229" max="9229" width="0.625" style="22" customWidth="1"/>
    <col min="9230" max="9230" width="8" style="22" customWidth="1"/>
    <col min="9231" max="9234" width="10.5" style="22" customWidth="1"/>
    <col min="9235" max="9235" width="1" style="22" customWidth="1"/>
    <col min="9236" max="9236" width="8" style="22" customWidth="1"/>
    <col min="9237" max="9237" width="1.5" style="22" customWidth="1"/>
    <col min="9238" max="9238" width="8" style="22" customWidth="1"/>
    <col min="9239" max="9239" width="0.875" style="22" customWidth="1"/>
    <col min="9240" max="9243" width="10.75" style="22" customWidth="1"/>
    <col min="9244" max="9244" width="8" style="22" customWidth="1"/>
    <col min="9245" max="9245" width="1.375" style="22" customWidth="1"/>
    <col min="9246" max="9246" width="8" style="22" customWidth="1"/>
    <col min="9247" max="9250" width="10.375" style="22" customWidth="1"/>
    <col min="9251" max="9251" width="0.75" style="22" customWidth="1"/>
    <col min="9252" max="9252" width="8" style="22" customWidth="1"/>
    <col min="9253" max="9253" width="0.875" style="22" customWidth="1"/>
    <col min="9254" max="9254" width="8" style="22" customWidth="1"/>
    <col min="9255" max="9255" width="0.875" style="22" customWidth="1"/>
    <col min="9256" max="9259" width="10.5" style="22" customWidth="1"/>
    <col min="9260" max="9260" width="8.5" style="22" customWidth="1"/>
    <col min="9261" max="9261" width="1.25" style="22" customWidth="1"/>
    <col min="9262" max="9262" width="8" style="22" customWidth="1"/>
    <col min="9263" max="9266" width="10.25" style="22" customWidth="1"/>
    <col min="9267" max="9267" width="1.125" style="22" customWidth="1"/>
    <col min="9268" max="9268" width="8" style="22" customWidth="1"/>
    <col min="9269" max="9269" width="1.125" style="22" customWidth="1"/>
    <col min="9270" max="9270" width="8" style="22" customWidth="1"/>
    <col min="9271" max="9271" width="1" style="22" customWidth="1"/>
    <col min="9272" max="9275" width="10.5" style="22" customWidth="1"/>
    <col min="9276" max="9276" width="8" style="22" customWidth="1"/>
    <col min="9277" max="9277" width="1" style="22" customWidth="1"/>
    <col min="9278" max="9278" width="8" style="22" customWidth="1"/>
    <col min="9279" max="9282" width="10.625" style="22" customWidth="1"/>
    <col min="9283" max="9283" width="1" style="22" customWidth="1"/>
    <col min="9284" max="9284" width="8" style="22" customWidth="1"/>
    <col min="9285" max="9285" width="1.125" style="22" customWidth="1"/>
    <col min="9286" max="9286" width="8" style="22" customWidth="1"/>
    <col min="9287" max="9287" width="1.125" style="22" customWidth="1"/>
    <col min="9288" max="9291" width="10.375" style="22" customWidth="1"/>
    <col min="9292" max="9292" width="8" style="22" customWidth="1"/>
    <col min="9293" max="9293" width="0.75" style="22" customWidth="1"/>
    <col min="9294" max="9294" width="8" style="22" customWidth="1"/>
    <col min="9295" max="9298" width="10.25" style="22" customWidth="1"/>
    <col min="9299" max="9299" width="0.75" style="22" customWidth="1"/>
    <col min="9300" max="9300" width="8" style="22" customWidth="1"/>
    <col min="9301" max="9301" width="1" style="22" customWidth="1"/>
    <col min="9302" max="9302" width="8" style="22" customWidth="1"/>
    <col min="9303" max="9303" width="0.875" style="22" customWidth="1"/>
    <col min="9304" max="9307" width="10.25" style="22" customWidth="1"/>
    <col min="9308" max="9308" width="8" style="22" customWidth="1"/>
    <col min="9309" max="9309" width="0.875" style="22" customWidth="1"/>
    <col min="9310" max="9310" width="8" style="22" customWidth="1"/>
    <col min="9311" max="9314" width="10.125" style="22" customWidth="1"/>
    <col min="9315" max="9315" width="1.125" style="22" customWidth="1"/>
    <col min="9316" max="9316" width="8" style="22" customWidth="1"/>
    <col min="9317" max="9317" width="1.125" style="22" customWidth="1"/>
    <col min="9318" max="9318" width="8" style="22" customWidth="1"/>
    <col min="9319" max="9319" width="1" style="22" customWidth="1"/>
    <col min="9320" max="9323" width="10.125" style="22" customWidth="1"/>
    <col min="9324" max="9324" width="8" style="22" customWidth="1"/>
    <col min="9325" max="9325" width="1.5" style="22" customWidth="1"/>
    <col min="9326" max="9326" width="8" style="22"/>
    <col min="9327" max="9330" width="10.375" style="22" customWidth="1"/>
    <col min="9331" max="9331" width="1.25" style="22" customWidth="1"/>
    <col min="9332" max="9332" width="8" style="22"/>
    <col min="9333" max="9333" width="0.875" style="22" customWidth="1"/>
    <col min="9334" max="9334" width="8" style="22"/>
    <col min="9335" max="9335" width="1" style="22" customWidth="1"/>
    <col min="9336" max="9339" width="10.5" style="22" customWidth="1"/>
    <col min="9340" max="9340" width="8" style="22"/>
    <col min="9341" max="9341" width="1" style="22" customWidth="1"/>
    <col min="9342" max="9342" width="8" style="22"/>
    <col min="9343" max="9346" width="10.5" style="22" customWidth="1"/>
    <col min="9347" max="9347" width="0.875" style="22" customWidth="1"/>
    <col min="9348" max="9348" width="8" style="22"/>
    <col min="9349" max="9349" width="1" style="22" customWidth="1"/>
    <col min="9350" max="9350" width="8" style="22"/>
    <col min="9351" max="9351" width="0.875" style="22" customWidth="1"/>
    <col min="9352" max="9355" width="10.375" style="22" customWidth="1"/>
    <col min="9356" max="9356" width="8" style="22"/>
    <col min="9357" max="9357" width="0.875" style="22" customWidth="1"/>
    <col min="9358" max="9358" width="8" style="22"/>
    <col min="9359" max="9362" width="10.625" style="22" customWidth="1"/>
    <col min="9363" max="9363" width="1.125" style="22" customWidth="1"/>
    <col min="9364" max="9364" width="8" style="22"/>
    <col min="9365" max="9365" width="0.875" style="22" customWidth="1"/>
    <col min="9366" max="9366" width="8" style="22"/>
    <col min="9367" max="9367" width="1" style="22" customWidth="1"/>
    <col min="9368" max="9371" width="10.5" style="22" customWidth="1"/>
    <col min="9372" max="9372" width="8" style="22"/>
    <col min="9373" max="9373" width="0.875" style="22" customWidth="1"/>
    <col min="9374" max="9374" width="8" style="22"/>
    <col min="9375" max="9378" width="10.625" style="22" customWidth="1"/>
    <col min="9379" max="9379" width="0.75" style="22" customWidth="1"/>
    <col min="9380" max="9380" width="8" style="22"/>
    <col min="9381" max="9381" width="0.875" style="22" customWidth="1"/>
    <col min="9382" max="9382" width="8" style="22"/>
    <col min="9383" max="9383" width="0.75" style="22" customWidth="1"/>
    <col min="9384" max="9387" width="10.75" style="22" customWidth="1"/>
    <col min="9388" max="9388" width="8" style="22" customWidth="1"/>
    <col min="9389" max="9389" width="0.875" style="22" customWidth="1"/>
    <col min="9390" max="9390" width="8" style="22"/>
    <col min="9391" max="9394" width="11.125" style="22" customWidth="1"/>
    <col min="9395" max="9395" width="0.875" style="22" customWidth="1"/>
    <col min="9396" max="9396" width="8" style="22"/>
    <col min="9397" max="9397" width="0.75" style="22" customWidth="1"/>
    <col min="9398" max="9398" width="8" style="22"/>
    <col min="9399" max="9399" width="0.625" style="22" customWidth="1"/>
    <col min="9400" max="9403" width="10" style="22" customWidth="1"/>
    <col min="9404" max="9404" width="8" style="22"/>
    <col min="9405" max="9405" width="0.625" style="22" customWidth="1"/>
    <col min="9406" max="9406" width="8" style="22"/>
    <col min="9407" max="9410" width="10.25" style="22" customWidth="1"/>
    <col min="9411" max="9411" width="1.125" style="22" customWidth="1"/>
    <col min="9412" max="9412" width="8" style="22"/>
    <col min="9413" max="9413" width="0.875" style="22" customWidth="1"/>
    <col min="9414" max="9414" width="8" style="22"/>
    <col min="9415" max="9415" width="0.625" style="22" customWidth="1"/>
    <col min="9416" max="9419" width="10.625" style="22" customWidth="1"/>
    <col min="9420" max="9420" width="8.5" style="22" bestFit="1" customWidth="1"/>
    <col min="9421" max="9433" width="8" style="22"/>
    <col min="9434" max="9434" width="15.625" style="22" customWidth="1"/>
    <col min="9435" max="9435" width="8" style="22"/>
    <col min="9436" max="9461" width="0" style="22" hidden="1" customWidth="1"/>
    <col min="9462" max="9462" width="9.625" style="22" customWidth="1"/>
    <col min="9463" max="9477" width="0" style="22" hidden="1" customWidth="1"/>
    <col min="9478" max="9478" width="8" style="22" customWidth="1"/>
    <col min="9479" max="9483" width="0" style="22" hidden="1" customWidth="1"/>
    <col min="9484" max="9484" width="9" style="22" customWidth="1"/>
    <col min="9485" max="9485" width="0.625" style="22" customWidth="1"/>
    <col min="9486" max="9486" width="8" style="22" customWidth="1"/>
    <col min="9487" max="9490" width="10.5" style="22" customWidth="1"/>
    <col min="9491" max="9491" width="1" style="22" customWidth="1"/>
    <col min="9492" max="9492" width="8" style="22" customWidth="1"/>
    <col min="9493" max="9493" width="1.5" style="22" customWidth="1"/>
    <col min="9494" max="9494" width="8" style="22" customWidth="1"/>
    <col min="9495" max="9495" width="0.875" style="22" customWidth="1"/>
    <col min="9496" max="9499" width="10.75" style="22" customWidth="1"/>
    <col min="9500" max="9500" width="8" style="22" customWidth="1"/>
    <col min="9501" max="9501" width="1.375" style="22" customWidth="1"/>
    <col min="9502" max="9502" width="8" style="22" customWidth="1"/>
    <col min="9503" max="9506" width="10.375" style="22" customWidth="1"/>
    <col min="9507" max="9507" width="0.75" style="22" customWidth="1"/>
    <col min="9508" max="9508" width="8" style="22" customWidth="1"/>
    <col min="9509" max="9509" width="0.875" style="22" customWidth="1"/>
    <col min="9510" max="9510" width="8" style="22" customWidth="1"/>
    <col min="9511" max="9511" width="0.875" style="22" customWidth="1"/>
    <col min="9512" max="9515" width="10.5" style="22" customWidth="1"/>
    <col min="9516" max="9516" width="8.5" style="22" customWidth="1"/>
    <col min="9517" max="9517" width="1.25" style="22" customWidth="1"/>
    <col min="9518" max="9518" width="8" style="22" customWidth="1"/>
    <col min="9519" max="9522" width="10.25" style="22" customWidth="1"/>
    <col min="9523" max="9523" width="1.125" style="22" customWidth="1"/>
    <col min="9524" max="9524" width="8" style="22" customWidth="1"/>
    <col min="9525" max="9525" width="1.125" style="22" customWidth="1"/>
    <col min="9526" max="9526" width="8" style="22" customWidth="1"/>
    <col min="9527" max="9527" width="1" style="22" customWidth="1"/>
    <col min="9528" max="9531" width="10.5" style="22" customWidth="1"/>
    <col min="9532" max="9532" width="8" style="22" customWidth="1"/>
    <col min="9533" max="9533" width="1" style="22" customWidth="1"/>
    <col min="9534" max="9534" width="8" style="22" customWidth="1"/>
    <col min="9535" max="9538" width="10.625" style="22" customWidth="1"/>
    <col min="9539" max="9539" width="1" style="22" customWidth="1"/>
    <col min="9540" max="9540" width="8" style="22" customWidth="1"/>
    <col min="9541" max="9541" width="1.125" style="22" customWidth="1"/>
    <col min="9542" max="9542" width="8" style="22" customWidth="1"/>
    <col min="9543" max="9543" width="1.125" style="22" customWidth="1"/>
    <col min="9544" max="9547" width="10.375" style="22" customWidth="1"/>
    <col min="9548" max="9548" width="8" style="22" customWidth="1"/>
    <col min="9549" max="9549" width="0.75" style="22" customWidth="1"/>
    <col min="9550" max="9550" width="8" style="22" customWidth="1"/>
    <col min="9551" max="9554" width="10.25" style="22" customWidth="1"/>
    <col min="9555" max="9555" width="0.75" style="22" customWidth="1"/>
    <col min="9556" max="9556" width="8" style="22" customWidth="1"/>
    <col min="9557" max="9557" width="1" style="22" customWidth="1"/>
    <col min="9558" max="9558" width="8" style="22" customWidth="1"/>
    <col min="9559" max="9559" width="0.875" style="22" customWidth="1"/>
    <col min="9560" max="9563" width="10.25" style="22" customWidth="1"/>
    <col min="9564" max="9564" width="8" style="22" customWidth="1"/>
    <col min="9565" max="9565" width="0.875" style="22" customWidth="1"/>
    <col min="9566" max="9566" width="8" style="22" customWidth="1"/>
    <col min="9567" max="9570" width="10.125" style="22" customWidth="1"/>
    <col min="9571" max="9571" width="1.125" style="22" customWidth="1"/>
    <col min="9572" max="9572" width="8" style="22" customWidth="1"/>
    <col min="9573" max="9573" width="1.125" style="22" customWidth="1"/>
    <col min="9574" max="9574" width="8" style="22" customWidth="1"/>
    <col min="9575" max="9575" width="1" style="22" customWidth="1"/>
    <col min="9576" max="9579" width="10.125" style="22" customWidth="1"/>
    <col min="9580" max="9580" width="8" style="22" customWidth="1"/>
    <col min="9581" max="9581" width="1.5" style="22" customWidth="1"/>
    <col min="9582" max="9582" width="8" style="22"/>
    <col min="9583" max="9586" width="10.375" style="22" customWidth="1"/>
    <col min="9587" max="9587" width="1.25" style="22" customWidth="1"/>
    <col min="9588" max="9588" width="8" style="22"/>
    <col min="9589" max="9589" width="0.875" style="22" customWidth="1"/>
    <col min="9590" max="9590" width="8" style="22"/>
    <col min="9591" max="9591" width="1" style="22" customWidth="1"/>
    <col min="9592" max="9595" width="10.5" style="22" customWidth="1"/>
    <col min="9596" max="9596" width="8" style="22"/>
    <col min="9597" max="9597" width="1" style="22" customWidth="1"/>
    <col min="9598" max="9598" width="8" style="22"/>
    <col min="9599" max="9602" width="10.5" style="22" customWidth="1"/>
    <col min="9603" max="9603" width="0.875" style="22" customWidth="1"/>
    <col min="9604" max="9604" width="8" style="22"/>
    <col min="9605" max="9605" width="1" style="22" customWidth="1"/>
    <col min="9606" max="9606" width="8" style="22"/>
    <col min="9607" max="9607" width="0.875" style="22" customWidth="1"/>
    <col min="9608" max="9611" width="10.375" style="22" customWidth="1"/>
    <col min="9612" max="9612" width="8" style="22"/>
    <col min="9613" max="9613" width="0.875" style="22" customWidth="1"/>
    <col min="9614" max="9614" width="8" style="22"/>
    <col min="9615" max="9618" width="10.625" style="22" customWidth="1"/>
    <col min="9619" max="9619" width="1.125" style="22" customWidth="1"/>
    <col min="9620" max="9620" width="8" style="22"/>
    <col min="9621" max="9621" width="0.875" style="22" customWidth="1"/>
    <col min="9622" max="9622" width="8" style="22"/>
    <col min="9623" max="9623" width="1" style="22" customWidth="1"/>
    <col min="9624" max="9627" width="10.5" style="22" customWidth="1"/>
    <col min="9628" max="9628" width="8" style="22"/>
    <col min="9629" max="9629" width="0.875" style="22" customWidth="1"/>
    <col min="9630" max="9630" width="8" style="22"/>
    <col min="9631" max="9634" width="10.625" style="22" customWidth="1"/>
    <col min="9635" max="9635" width="0.75" style="22" customWidth="1"/>
    <col min="9636" max="9636" width="8" style="22"/>
    <col min="9637" max="9637" width="0.875" style="22" customWidth="1"/>
    <col min="9638" max="9638" width="8" style="22"/>
    <col min="9639" max="9639" width="0.75" style="22" customWidth="1"/>
    <col min="9640" max="9643" width="10.75" style="22" customWidth="1"/>
    <col min="9644" max="9644" width="8" style="22" customWidth="1"/>
    <col min="9645" max="9645" width="0.875" style="22" customWidth="1"/>
    <col min="9646" max="9646" width="8" style="22"/>
    <col min="9647" max="9650" width="11.125" style="22" customWidth="1"/>
    <col min="9651" max="9651" width="0.875" style="22" customWidth="1"/>
    <col min="9652" max="9652" width="8" style="22"/>
    <col min="9653" max="9653" width="0.75" style="22" customWidth="1"/>
    <col min="9654" max="9654" width="8" style="22"/>
    <col min="9655" max="9655" width="0.625" style="22" customWidth="1"/>
    <col min="9656" max="9659" width="10" style="22" customWidth="1"/>
    <col min="9660" max="9660" width="8" style="22"/>
    <col min="9661" max="9661" width="0.625" style="22" customWidth="1"/>
    <col min="9662" max="9662" width="8" style="22"/>
    <col min="9663" max="9666" width="10.25" style="22" customWidth="1"/>
    <col min="9667" max="9667" width="1.125" style="22" customWidth="1"/>
    <col min="9668" max="9668" width="8" style="22"/>
    <col min="9669" max="9669" width="0.875" style="22" customWidth="1"/>
    <col min="9670" max="9670" width="8" style="22"/>
    <col min="9671" max="9671" width="0.625" style="22" customWidth="1"/>
    <col min="9672" max="9675" width="10.625" style="22" customWidth="1"/>
    <col min="9676" max="9676" width="8.5" style="22" bestFit="1" customWidth="1"/>
    <col min="9677" max="9689" width="8" style="22"/>
    <col min="9690" max="9690" width="15.625" style="22" customWidth="1"/>
    <col min="9691" max="9691" width="8" style="22"/>
    <col min="9692" max="9717" width="0" style="22" hidden="1" customWidth="1"/>
    <col min="9718" max="9718" width="9.625" style="22" customWidth="1"/>
    <col min="9719" max="9733" width="0" style="22" hidden="1" customWidth="1"/>
    <col min="9734" max="9734" width="8" style="22" customWidth="1"/>
    <col min="9735" max="9739" width="0" style="22" hidden="1" customWidth="1"/>
    <col min="9740" max="9740" width="9" style="22" customWidth="1"/>
    <col min="9741" max="9741" width="0.625" style="22" customWidth="1"/>
    <col min="9742" max="9742" width="8" style="22" customWidth="1"/>
    <col min="9743" max="9746" width="10.5" style="22" customWidth="1"/>
    <col min="9747" max="9747" width="1" style="22" customWidth="1"/>
    <col min="9748" max="9748" width="8" style="22" customWidth="1"/>
    <col min="9749" max="9749" width="1.5" style="22" customWidth="1"/>
    <col min="9750" max="9750" width="8" style="22" customWidth="1"/>
    <col min="9751" max="9751" width="0.875" style="22" customWidth="1"/>
    <col min="9752" max="9755" width="10.75" style="22" customWidth="1"/>
    <col min="9756" max="9756" width="8" style="22" customWidth="1"/>
    <col min="9757" max="9757" width="1.375" style="22" customWidth="1"/>
    <col min="9758" max="9758" width="8" style="22" customWidth="1"/>
    <col min="9759" max="9762" width="10.375" style="22" customWidth="1"/>
    <col min="9763" max="9763" width="0.75" style="22" customWidth="1"/>
    <col min="9764" max="9764" width="8" style="22" customWidth="1"/>
    <col min="9765" max="9765" width="0.875" style="22" customWidth="1"/>
    <col min="9766" max="9766" width="8" style="22" customWidth="1"/>
    <col min="9767" max="9767" width="0.875" style="22" customWidth="1"/>
    <col min="9768" max="9771" width="10.5" style="22" customWidth="1"/>
    <col min="9772" max="9772" width="8.5" style="22" customWidth="1"/>
    <col min="9773" max="9773" width="1.25" style="22" customWidth="1"/>
    <col min="9774" max="9774" width="8" style="22" customWidth="1"/>
    <col min="9775" max="9778" width="10.25" style="22" customWidth="1"/>
    <col min="9779" max="9779" width="1.125" style="22" customWidth="1"/>
    <col min="9780" max="9780" width="8" style="22" customWidth="1"/>
    <col min="9781" max="9781" width="1.125" style="22" customWidth="1"/>
    <col min="9782" max="9782" width="8" style="22" customWidth="1"/>
    <col min="9783" max="9783" width="1" style="22" customWidth="1"/>
    <col min="9784" max="9787" width="10.5" style="22" customWidth="1"/>
    <col min="9788" max="9788" width="8" style="22" customWidth="1"/>
    <col min="9789" max="9789" width="1" style="22" customWidth="1"/>
    <col min="9790" max="9790" width="8" style="22" customWidth="1"/>
    <col min="9791" max="9794" width="10.625" style="22" customWidth="1"/>
    <col min="9795" max="9795" width="1" style="22" customWidth="1"/>
    <col min="9796" max="9796" width="8" style="22" customWidth="1"/>
    <col min="9797" max="9797" width="1.125" style="22" customWidth="1"/>
    <col min="9798" max="9798" width="8" style="22" customWidth="1"/>
    <col min="9799" max="9799" width="1.125" style="22" customWidth="1"/>
    <col min="9800" max="9803" width="10.375" style="22" customWidth="1"/>
    <col min="9804" max="9804" width="8" style="22" customWidth="1"/>
    <col min="9805" max="9805" width="0.75" style="22" customWidth="1"/>
    <col min="9806" max="9806" width="8" style="22" customWidth="1"/>
    <col min="9807" max="9810" width="10.25" style="22" customWidth="1"/>
    <col min="9811" max="9811" width="0.75" style="22" customWidth="1"/>
    <col min="9812" max="9812" width="8" style="22" customWidth="1"/>
    <col min="9813" max="9813" width="1" style="22" customWidth="1"/>
    <col min="9814" max="9814" width="8" style="22" customWidth="1"/>
    <col min="9815" max="9815" width="0.875" style="22" customWidth="1"/>
    <col min="9816" max="9819" width="10.25" style="22" customWidth="1"/>
    <col min="9820" max="9820" width="8" style="22" customWidth="1"/>
    <col min="9821" max="9821" width="0.875" style="22" customWidth="1"/>
    <col min="9822" max="9822" width="8" style="22" customWidth="1"/>
    <col min="9823" max="9826" width="10.125" style="22" customWidth="1"/>
    <col min="9827" max="9827" width="1.125" style="22" customWidth="1"/>
    <col min="9828" max="9828" width="8" style="22" customWidth="1"/>
    <col min="9829" max="9829" width="1.125" style="22" customWidth="1"/>
    <col min="9830" max="9830" width="8" style="22" customWidth="1"/>
    <col min="9831" max="9831" width="1" style="22" customWidth="1"/>
    <col min="9832" max="9835" width="10.125" style="22" customWidth="1"/>
    <col min="9836" max="9836" width="8" style="22" customWidth="1"/>
    <col min="9837" max="9837" width="1.5" style="22" customWidth="1"/>
    <col min="9838" max="9838" width="8" style="22"/>
    <col min="9839" max="9842" width="10.375" style="22" customWidth="1"/>
    <col min="9843" max="9843" width="1.25" style="22" customWidth="1"/>
    <col min="9844" max="9844" width="8" style="22"/>
    <col min="9845" max="9845" width="0.875" style="22" customWidth="1"/>
    <col min="9846" max="9846" width="8" style="22"/>
    <col min="9847" max="9847" width="1" style="22" customWidth="1"/>
    <col min="9848" max="9851" width="10.5" style="22" customWidth="1"/>
    <col min="9852" max="9852" width="8" style="22"/>
    <col min="9853" max="9853" width="1" style="22" customWidth="1"/>
    <col min="9854" max="9854" width="8" style="22"/>
    <col min="9855" max="9858" width="10.5" style="22" customWidth="1"/>
    <col min="9859" max="9859" width="0.875" style="22" customWidth="1"/>
    <col min="9860" max="9860" width="8" style="22"/>
    <col min="9861" max="9861" width="1" style="22" customWidth="1"/>
    <col min="9862" max="9862" width="8" style="22"/>
    <col min="9863" max="9863" width="0.875" style="22" customWidth="1"/>
    <col min="9864" max="9867" width="10.375" style="22" customWidth="1"/>
    <col min="9868" max="9868" width="8" style="22"/>
    <col min="9869" max="9869" width="0.875" style="22" customWidth="1"/>
    <col min="9870" max="9870" width="8" style="22"/>
    <col min="9871" max="9874" width="10.625" style="22" customWidth="1"/>
    <col min="9875" max="9875" width="1.125" style="22" customWidth="1"/>
    <col min="9876" max="9876" width="8" style="22"/>
    <col min="9877" max="9877" width="0.875" style="22" customWidth="1"/>
    <col min="9878" max="9878" width="8" style="22"/>
    <col min="9879" max="9879" width="1" style="22" customWidth="1"/>
    <col min="9880" max="9883" width="10.5" style="22" customWidth="1"/>
    <col min="9884" max="9884" width="8" style="22"/>
    <col min="9885" max="9885" width="0.875" style="22" customWidth="1"/>
    <col min="9886" max="9886" width="8" style="22"/>
    <col min="9887" max="9890" width="10.625" style="22" customWidth="1"/>
    <col min="9891" max="9891" width="0.75" style="22" customWidth="1"/>
    <col min="9892" max="9892" width="8" style="22"/>
    <col min="9893" max="9893" width="0.875" style="22" customWidth="1"/>
    <col min="9894" max="9894" width="8" style="22"/>
    <col min="9895" max="9895" width="0.75" style="22" customWidth="1"/>
    <col min="9896" max="9899" width="10.75" style="22" customWidth="1"/>
    <col min="9900" max="9900" width="8" style="22" customWidth="1"/>
    <col min="9901" max="9901" width="0.875" style="22" customWidth="1"/>
    <col min="9902" max="9902" width="8" style="22"/>
    <col min="9903" max="9906" width="11.125" style="22" customWidth="1"/>
    <col min="9907" max="9907" width="0.875" style="22" customWidth="1"/>
    <col min="9908" max="9908" width="8" style="22"/>
    <col min="9909" max="9909" width="0.75" style="22" customWidth="1"/>
    <col min="9910" max="9910" width="8" style="22"/>
    <col min="9911" max="9911" width="0.625" style="22" customWidth="1"/>
    <col min="9912" max="9915" width="10" style="22" customWidth="1"/>
    <col min="9916" max="9916" width="8" style="22"/>
    <col min="9917" max="9917" width="0.625" style="22" customWidth="1"/>
    <col min="9918" max="9918" width="8" style="22"/>
    <col min="9919" max="9922" width="10.25" style="22" customWidth="1"/>
    <col min="9923" max="9923" width="1.125" style="22" customWidth="1"/>
    <col min="9924" max="9924" width="8" style="22"/>
    <col min="9925" max="9925" width="0.875" style="22" customWidth="1"/>
    <col min="9926" max="9926" width="8" style="22"/>
    <col min="9927" max="9927" width="0.625" style="22" customWidth="1"/>
    <col min="9928" max="9931" width="10.625" style="22" customWidth="1"/>
    <col min="9932" max="9932" width="8.5" style="22" bestFit="1" customWidth="1"/>
    <col min="9933" max="9945" width="8" style="22"/>
    <col min="9946" max="9946" width="15.625" style="22" customWidth="1"/>
    <col min="9947" max="9947" width="8" style="22"/>
    <col min="9948" max="9973" width="0" style="22" hidden="1" customWidth="1"/>
    <col min="9974" max="9974" width="9.625" style="22" customWidth="1"/>
    <col min="9975" max="9989" width="0" style="22" hidden="1" customWidth="1"/>
    <col min="9990" max="9990" width="8" style="22" customWidth="1"/>
    <col min="9991" max="9995" width="0" style="22" hidden="1" customWidth="1"/>
    <col min="9996" max="9996" width="9" style="22" customWidth="1"/>
    <col min="9997" max="9997" width="0.625" style="22" customWidth="1"/>
    <col min="9998" max="9998" width="8" style="22" customWidth="1"/>
    <col min="9999" max="10002" width="10.5" style="22" customWidth="1"/>
    <col min="10003" max="10003" width="1" style="22" customWidth="1"/>
    <col min="10004" max="10004" width="8" style="22" customWidth="1"/>
    <col min="10005" max="10005" width="1.5" style="22" customWidth="1"/>
    <col min="10006" max="10006" width="8" style="22" customWidth="1"/>
    <col min="10007" max="10007" width="0.875" style="22" customWidth="1"/>
    <col min="10008" max="10011" width="10.75" style="22" customWidth="1"/>
    <col min="10012" max="10012" width="8" style="22" customWidth="1"/>
    <col min="10013" max="10013" width="1.375" style="22" customWidth="1"/>
    <col min="10014" max="10014" width="8" style="22" customWidth="1"/>
    <col min="10015" max="10018" width="10.375" style="22" customWidth="1"/>
    <col min="10019" max="10019" width="0.75" style="22" customWidth="1"/>
    <col min="10020" max="10020" width="8" style="22" customWidth="1"/>
    <col min="10021" max="10021" width="0.875" style="22" customWidth="1"/>
    <col min="10022" max="10022" width="8" style="22" customWidth="1"/>
    <col min="10023" max="10023" width="0.875" style="22" customWidth="1"/>
    <col min="10024" max="10027" width="10.5" style="22" customWidth="1"/>
    <col min="10028" max="10028" width="8.5" style="22" customWidth="1"/>
    <col min="10029" max="10029" width="1.25" style="22" customWidth="1"/>
    <col min="10030" max="10030" width="8" style="22" customWidth="1"/>
    <col min="10031" max="10034" width="10.25" style="22" customWidth="1"/>
    <col min="10035" max="10035" width="1.125" style="22" customWidth="1"/>
    <col min="10036" max="10036" width="8" style="22" customWidth="1"/>
    <col min="10037" max="10037" width="1.125" style="22" customWidth="1"/>
    <col min="10038" max="10038" width="8" style="22" customWidth="1"/>
    <col min="10039" max="10039" width="1" style="22" customWidth="1"/>
    <col min="10040" max="10043" width="10.5" style="22" customWidth="1"/>
    <col min="10044" max="10044" width="8" style="22" customWidth="1"/>
    <col min="10045" max="10045" width="1" style="22" customWidth="1"/>
    <col min="10046" max="10046" width="8" style="22" customWidth="1"/>
    <col min="10047" max="10050" width="10.625" style="22" customWidth="1"/>
    <col min="10051" max="10051" width="1" style="22" customWidth="1"/>
    <col min="10052" max="10052" width="8" style="22" customWidth="1"/>
    <col min="10053" max="10053" width="1.125" style="22" customWidth="1"/>
    <col min="10054" max="10054" width="8" style="22" customWidth="1"/>
    <col min="10055" max="10055" width="1.125" style="22" customWidth="1"/>
    <col min="10056" max="10059" width="10.375" style="22" customWidth="1"/>
    <col min="10060" max="10060" width="8" style="22" customWidth="1"/>
    <col min="10061" max="10061" width="0.75" style="22" customWidth="1"/>
    <col min="10062" max="10062" width="8" style="22" customWidth="1"/>
    <col min="10063" max="10066" width="10.25" style="22" customWidth="1"/>
    <col min="10067" max="10067" width="0.75" style="22" customWidth="1"/>
    <col min="10068" max="10068" width="8" style="22" customWidth="1"/>
    <col min="10069" max="10069" width="1" style="22" customWidth="1"/>
    <col min="10070" max="10070" width="8" style="22" customWidth="1"/>
    <col min="10071" max="10071" width="0.875" style="22" customWidth="1"/>
    <col min="10072" max="10075" width="10.25" style="22" customWidth="1"/>
    <col min="10076" max="10076" width="8" style="22" customWidth="1"/>
    <col min="10077" max="10077" width="0.875" style="22" customWidth="1"/>
    <col min="10078" max="10078" width="8" style="22" customWidth="1"/>
    <col min="10079" max="10082" width="10.125" style="22" customWidth="1"/>
    <col min="10083" max="10083" width="1.125" style="22" customWidth="1"/>
    <col min="10084" max="10084" width="8" style="22" customWidth="1"/>
    <col min="10085" max="10085" width="1.125" style="22" customWidth="1"/>
    <col min="10086" max="10086" width="8" style="22" customWidth="1"/>
    <col min="10087" max="10087" width="1" style="22" customWidth="1"/>
    <col min="10088" max="10091" width="10.125" style="22" customWidth="1"/>
    <col min="10092" max="10092" width="8" style="22" customWidth="1"/>
    <col min="10093" max="10093" width="1.5" style="22" customWidth="1"/>
    <col min="10094" max="10094" width="8" style="22"/>
    <col min="10095" max="10098" width="10.375" style="22" customWidth="1"/>
    <col min="10099" max="10099" width="1.25" style="22" customWidth="1"/>
    <col min="10100" max="10100" width="8" style="22"/>
    <col min="10101" max="10101" width="0.875" style="22" customWidth="1"/>
    <col min="10102" max="10102" width="8" style="22"/>
    <col min="10103" max="10103" width="1" style="22" customWidth="1"/>
    <col min="10104" max="10107" width="10.5" style="22" customWidth="1"/>
    <col min="10108" max="10108" width="8" style="22"/>
    <col min="10109" max="10109" width="1" style="22" customWidth="1"/>
    <col min="10110" max="10110" width="8" style="22"/>
    <col min="10111" max="10114" width="10.5" style="22" customWidth="1"/>
    <col min="10115" max="10115" width="0.875" style="22" customWidth="1"/>
    <col min="10116" max="10116" width="8" style="22"/>
    <col min="10117" max="10117" width="1" style="22" customWidth="1"/>
    <col min="10118" max="10118" width="8" style="22"/>
    <col min="10119" max="10119" width="0.875" style="22" customWidth="1"/>
    <col min="10120" max="10123" width="10.375" style="22" customWidth="1"/>
    <col min="10124" max="10124" width="8" style="22"/>
    <col min="10125" max="10125" width="0.875" style="22" customWidth="1"/>
    <col min="10126" max="10126" width="8" style="22"/>
    <col min="10127" max="10130" width="10.625" style="22" customWidth="1"/>
    <col min="10131" max="10131" width="1.125" style="22" customWidth="1"/>
    <col min="10132" max="10132" width="8" style="22"/>
    <col min="10133" max="10133" width="0.875" style="22" customWidth="1"/>
    <col min="10134" max="10134" width="8" style="22"/>
    <col min="10135" max="10135" width="1" style="22" customWidth="1"/>
    <col min="10136" max="10139" width="10.5" style="22" customWidth="1"/>
    <col min="10140" max="10140" width="8" style="22"/>
    <col min="10141" max="10141" width="0.875" style="22" customWidth="1"/>
    <col min="10142" max="10142" width="8" style="22"/>
    <col min="10143" max="10146" width="10.625" style="22" customWidth="1"/>
    <col min="10147" max="10147" width="0.75" style="22" customWidth="1"/>
    <col min="10148" max="10148" width="8" style="22"/>
    <col min="10149" max="10149" width="0.875" style="22" customWidth="1"/>
    <col min="10150" max="10150" width="8" style="22"/>
    <col min="10151" max="10151" width="0.75" style="22" customWidth="1"/>
    <col min="10152" max="10155" width="10.75" style="22" customWidth="1"/>
    <col min="10156" max="10156" width="8" style="22" customWidth="1"/>
    <col min="10157" max="10157" width="0.875" style="22" customWidth="1"/>
    <col min="10158" max="10158" width="8" style="22"/>
    <col min="10159" max="10162" width="11.125" style="22" customWidth="1"/>
    <col min="10163" max="10163" width="0.875" style="22" customWidth="1"/>
    <col min="10164" max="10164" width="8" style="22"/>
    <col min="10165" max="10165" width="0.75" style="22" customWidth="1"/>
    <col min="10166" max="10166" width="8" style="22"/>
    <col min="10167" max="10167" width="0.625" style="22" customWidth="1"/>
    <col min="10168" max="10171" width="10" style="22" customWidth="1"/>
    <col min="10172" max="10172" width="8" style="22"/>
    <col min="10173" max="10173" width="0.625" style="22" customWidth="1"/>
    <col min="10174" max="10174" width="8" style="22"/>
    <col min="10175" max="10178" width="10.25" style="22" customWidth="1"/>
    <col min="10179" max="10179" width="1.125" style="22" customWidth="1"/>
    <col min="10180" max="10180" width="8" style="22"/>
    <col min="10181" max="10181" width="0.875" style="22" customWidth="1"/>
    <col min="10182" max="10182" width="8" style="22"/>
    <col min="10183" max="10183" width="0.625" style="22" customWidth="1"/>
    <col min="10184" max="10187" width="10.625" style="22" customWidth="1"/>
    <col min="10188" max="10188" width="8.5" style="22" bestFit="1" customWidth="1"/>
    <col min="10189" max="10201" width="8" style="22"/>
    <col min="10202" max="10202" width="15.625" style="22" customWidth="1"/>
    <col min="10203" max="10203" width="8" style="22"/>
    <col min="10204" max="10229" width="0" style="22" hidden="1" customWidth="1"/>
    <col min="10230" max="10230" width="9.625" style="22" customWidth="1"/>
    <col min="10231" max="10245" width="0" style="22" hidden="1" customWidth="1"/>
    <col min="10246" max="10246" width="8" style="22" customWidth="1"/>
    <col min="10247" max="10251" width="0" style="22" hidden="1" customWidth="1"/>
    <col min="10252" max="10252" width="9" style="22" customWidth="1"/>
    <col min="10253" max="10253" width="0.625" style="22" customWidth="1"/>
    <col min="10254" max="10254" width="8" style="22" customWidth="1"/>
    <col min="10255" max="10258" width="10.5" style="22" customWidth="1"/>
    <col min="10259" max="10259" width="1" style="22" customWidth="1"/>
    <col min="10260" max="10260" width="8" style="22" customWidth="1"/>
    <col min="10261" max="10261" width="1.5" style="22" customWidth="1"/>
    <col min="10262" max="10262" width="8" style="22" customWidth="1"/>
    <col min="10263" max="10263" width="0.875" style="22" customWidth="1"/>
    <col min="10264" max="10267" width="10.75" style="22" customWidth="1"/>
    <col min="10268" max="10268" width="8" style="22" customWidth="1"/>
    <col min="10269" max="10269" width="1.375" style="22" customWidth="1"/>
    <col min="10270" max="10270" width="8" style="22" customWidth="1"/>
    <col min="10271" max="10274" width="10.375" style="22" customWidth="1"/>
    <col min="10275" max="10275" width="0.75" style="22" customWidth="1"/>
    <col min="10276" max="10276" width="8" style="22" customWidth="1"/>
    <col min="10277" max="10277" width="0.875" style="22" customWidth="1"/>
    <col min="10278" max="10278" width="8" style="22" customWidth="1"/>
    <col min="10279" max="10279" width="0.875" style="22" customWidth="1"/>
    <col min="10280" max="10283" width="10.5" style="22" customWidth="1"/>
    <col min="10284" max="10284" width="8.5" style="22" customWidth="1"/>
    <col min="10285" max="10285" width="1.25" style="22" customWidth="1"/>
    <col min="10286" max="10286" width="8" style="22" customWidth="1"/>
    <col min="10287" max="10290" width="10.25" style="22" customWidth="1"/>
    <col min="10291" max="10291" width="1.125" style="22" customWidth="1"/>
    <col min="10292" max="10292" width="8" style="22" customWidth="1"/>
    <col min="10293" max="10293" width="1.125" style="22" customWidth="1"/>
    <col min="10294" max="10294" width="8" style="22" customWidth="1"/>
    <col min="10295" max="10295" width="1" style="22" customWidth="1"/>
    <col min="10296" max="10299" width="10.5" style="22" customWidth="1"/>
    <col min="10300" max="10300" width="8" style="22" customWidth="1"/>
    <col min="10301" max="10301" width="1" style="22" customWidth="1"/>
    <col min="10302" max="10302" width="8" style="22" customWidth="1"/>
    <col min="10303" max="10306" width="10.625" style="22" customWidth="1"/>
    <col min="10307" max="10307" width="1" style="22" customWidth="1"/>
    <col min="10308" max="10308" width="8" style="22" customWidth="1"/>
    <col min="10309" max="10309" width="1.125" style="22" customWidth="1"/>
    <col min="10310" max="10310" width="8" style="22" customWidth="1"/>
    <col min="10311" max="10311" width="1.125" style="22" customWidth="1"/>
    <col min="10312" max="10315" width="10.375" style="22" customWidth="1"/>
    <col min="10316" max="10316" width="8" style="22" customWidth="1"/>
    <col min="10317" max="10317" width="0.75" style="22" customWidth="1"/>
    <col min="10318" max="10318" width="8" style="22" customWidth="1"/>
    <col min="10319" max="10322" width="10.25" style="22" customWidth="1"/>
    <col min="10323" max="10323" width="0.75" style="22" customWidth="1"/>
    <col min="10324" max="10324" width="8" style="22" customWidth="1"/>
    <col min="10325" max="10325" width="1" style="22" customWidth="1"/>
    <col min="10326" max="10326" width="8" style="22" customWidth="1"/>
    <col min="10327" max="10327" width="0.875" style="22" customWidth="1"/>
    <col min="10328" max="10331" width="10.25" style="22" customWidth="1"/>
    <col min="10332" max="10332" width="8" style="22" customWidth="1"/>
    <col min="10333" max="10333" width="0.875" style="22" customWidth="1"/>
    <col min="10334" max="10334" width="8" style="22" customWidth="1"/>
    <col min="10335" max="10338" width="10.125" style="22" customWidth="1"/>
    <col min="10339" max="10339" width="1.125" style="22" customWidth="1"/>
    <col min="10340" max="10340" width="8" style="22" customWidth="1"/>
    <col min="10341" max="10341" width="1.125" style="22" customWidth="1"/>
    <col min="10342" max="10342" width="8" style="22" customWidth="1"/>
    <col min="10343" max="10343" width="1" style="22" customWidth="1"/>
    <col min="10344" max="10347" width="10.125" style="22" customWidth="1"/>
    <col min="10348" max="10348" width="8" style="22" customWidth="1"/>
    <col min="10349" max="10349" width="1.5" style="22" customWidth="1"/>
    <col min="10350" max="10350" width="8" style="22"/>
    <col min="10351" max="10354" width="10.375" style="22" customWidth="1"/>
    <col min="10355" max="10355" width="1.25" style="22" customWidth="1"/>
    <col min="10356" max="10356" width="8" style="22"/>
    <col min="10357" max="10357" width="0.875" style="22" customWidth="1"/>
    <col min="10358" max="10358" width="8" style="22"/>
    <col min="10359" max="10359" width="1" style="22" customWidth="1"/>
    <col min="10360" max="10363" width="10.5" style="22" customWidth="1"/>
    <col min="10364" max="10364" width="8" style="22"/>
    <col min="10365" max="10365" width="1" style="22" customWidth="1"/>
    <col min="10366" max="10366" width="8" style="22"/>
    <col min="10367" max="10370" width="10.5" style="22" customWidth="1"/>
    <col min="10371" max="10371" width="0.875" style="22" customWidth="1"/>
    <col min="10372" max="10372" width="8" style="22"/>
    <col min="10373" max="10373" width="1" style="22" customWidth="1"/>
    <col min="10374" max="10374" width="8" style="22"/>
    <col min="10375" max="10375" width="0.875" style="22" customWidth="1"/>
    <col min="10376" max="10379" width="10.375" style="22" customWidth="1"/>
    <col min="10380" max="10380" width="8" style="22"/>
    <col min="10381" max="10381" width="0.875" style="22" customWidth="1"/>
    <col min="10382" max="10382" width="8" style="22"/>
    <col min="10383" max="10386" width="10.625" style="22" customWidth="1"/>
    <col min="10387" max="10387" width="1.125" style="22" customWidth="1"/>
    <col min="10388" max="10388" width="8" style="22"/>
    <col min="10389" max="10389" width="0.875" style="22" customWidth="1"/>
    <col min="10390" max="10390" width="8" style="22"/>
    <col min="10391" max="10391" width="1" style="22" customWidth="1"/>
    <col min="10392" max="10395" width="10.5" style="22" customWidth="1"/>
    <col min="10396" max="10396" width="8" style="22"/>
    <col min="10397" max="10397" width="0.875" style="22" customWidth="1"/>
    <col min="10398" max="10398" width="8" style="22"/>
    <col min="10399" max="10402" width="10.625" style="22" customWidth="1"/>
    <col min="10403" max="10403" width="0.75" style="22" customWidth="1"/>
    <col min="10404" max="10404" width="8" style="22"/>
    <col min="10405" max="10405" width="0.875" style="22" customWidth="1"/>
    <col min="10406" max="10406" width="8" style="22"/>
    <col min="10407" max="10407" width="0.75" style="22" customWidth="1"/>
    <col min="10408" max="10411" width="10.75" style="22" customWidth="1"/>
    <col min="10412" max="10412" width="8" style="22" customWidth="1"/>
    <col min="10413" max="10413" width="0.875" style="22" customWidth="1"/>
    <col min="10414" max="10414" width="8" style="22"/>
    <col min="10415" max="10418" width="11.125" style="22" customWidth="1"/>
    <col min="10419" max="10419" width="0.875" style="22" customWidth="1"/>
    <col min="10420" max="10420" width="8" style="22"/>
    <col min="10421" max="10421" width="0.75" style="22" customWidth="1"/>
    <col min="10422" max="10422" width="8" style="22"/>
    <col min="10423" max="10423" width="0.625" style="22" customWidth="1"/>
    <col min="10424" max="10427" width="10" style="22" customWidth="1"/>
    <col min="10428" max="10428" width="8" style="22"/>
    <col min="10429" max="10429" width="0.625" style="22" customWidth="1"/>
    <col min="10430" max="10430" width="8" style="22"/>
    <col min="10431" max="10434" width="10.25" style="22" customWidth="1"/>
    <col min="10435" max="10435" width="1.125" style="22" customWidth="1"/>
    <col min="10436" max="10436" width="8" style="22"/>
    <col min="10437" max="10437" width="0.875" style="22" customWidth="1"/>
    <col min="10438" max="10438" width="8" style="22"/>
    <col min="10439" max="10439" width="0.625" style="22" customWidth="1"/>
    <col min="10440" max="10443" width="10.625" style="22" customWidth="1"/>
    <col min="10444" max="10444" width="8.5" style="22" bestFit="1" customWidth="1"/>
    <col min="10445" max="10457" width="8" style="22"/>
    <col min="10458" max="10458" width="15.625" style="22" customWidth="1"/>
    <col min="10459" max="10459" width="8" style="22"/>
    <col min="10460" max="10485" width="0" style="22" hidden="1" customWidth="1"/>
    <col min="10486" max="10486" width="9.625" style="22" customWidth="1"/>
    <col min="10487" max="10501" width="0" style="22" hidden="1" customWidth="1"/>
    <col min="10502" max="10502" width="8" style="22" customWidth="1"/>
    <col min="10503" max="10507" width="0" style="22" hidden="1" customWidth="1"/>
    <col min="10508" max="10508" width="9" style="22" customWidth="1"/>
    <col min="10509" max="10509" width="0.625" style="22" customWidth="1"/>
    <col min="10510" max="10510" width="8" style="22" customWidth="1"/>
    <col min="10511" max="10514" width="10.5" style="22" customWidth="1"/>
    <col min="10515" max="10515" width="1" style="22" customWidth="1"/>
    <col min="10516" max="10516" width="8" style="22" customWidth="1"/>
    <col min="10517" max="10517" width="1.5" style="22" customWidth="1"/>
    <col min="10518" max="10518" width="8" style="22" customWidth="1"/>
    <col min="10519" max="10519" width="0.875" style="22" customWidth="1"/>
    <col min="10520" max="10523" width="10.75" style="22" customWidth="1"/>
    <col min="10524" max="10524" width="8" style="22" customWidth="1"/>
    <col min="10525" max="10525" width="1.375" style="22" customWidth="1"/>
    <col min="10526" max="10526" width="8" style="22" customWidth="1"/>
    <col min="10527" max="10530" width="10.375" style="22" customWidth="1"/>
    <col min="10531" max="10531" width="0.75" style="22" customWidth="1"/>
    <col min="10532" max="10532" width="8" style="22" customWidth="1"/>
    <col min="10533" max="10533" width="0.875" style="22" customWidth="1"/>
    <col min="10534" max="10534" width="8" style="22" customWidth="1"/>
    <col min="10535" max="10535" width="0.875" style="22" customWidth="1"/>
    <col min="10536" max="10539" width="10.5" style="22" customWidth="1"/>
    <col min="10540" max="10540" width="8.5" style="22" customWidth="1"/>
    <col min="10541" max="10541" width="1.25" style="22" customWidth="1"/>
    <col min="10542" max="10542" width="8" style="22" customWidth="1"/>
    <col min="10543" max="10546" width="10.25" style="22" customWidth="1"/>
    <col min="10547" max="10547" width="1.125" style="22" customWidth="1"/>
    <col min="10548" max="10548" width="8" style="22" customWidth="1"/>
    <col min="10549" max="10549" width="1.125" style="22" customWidth="1"/>
    <col min="10550" max="10550" width="8" style="22" customWidth="1"/>
    <col min="10551" max="10551" width="1" style="22" customWidth="1"/>
    <col min="10552" max="10555" width="10.5" style="22" customWidth="1"/>
    <col min="10556" max="10556" width="8" style="22" customWidth="1"/>
    <col min="10557" max="10557" width="1" style="22" customWidth="1"/>
    <col min="10558" max="10558" width="8" style="22" customWidth="1"/>
    <col min="10559" max="10562" width="10.625" style="22" customWidth="1"/>
    <col min="10563" max="10563" width="1" style="22" customWidth="1"/>
    <col min="10564" max="10564" width="8" style="22" customWidth="1"/>
    <col min="10565" max="10565" width="1.125" style="22" customWidth="1"/>
    <col min="10566" max="10566" width="8" style="22" customWidth="1"/>
    <col min="10567" max="10567" width="1.125" style="22" customWidth="1"/>
    <col min="10568" max="10571" width="10.375" style="22" customWidth="1"/>
    <col min="10572" max="10572" width="8" style="22" customWidth="1"/>
    <col min="10573" max="10573" width="0.75" style="22" customWidth="1"/>
    <col min="10574" max="10574" width="8" style="22" customWidth="1"/>
    <col min="10575" max="10578" width="10.25" style="22" customWidth="1"/>
    <col min="10579" max="10579" width="0.75" style="22" customWidth="1"/>
    <col min="10580" max="10580" width="8" style="22" customWidth="1"/>
    <col min="10581" max="10581" width="1" style="22" customWidth="1"/>
    <col min="10582" max="10582" width="8" style="22" customWidth="1"/>
    <col min="10583" max="10583" width="0.875" style="22" customWidth="1"/>
    <col min="10584" max="10587" width="10.25" style="22" customWidth="1"/>
    <col min="10588" max="10588" width="8" style="22" customWidth="1"/>
    <col min="10589" max="10589" width="0.875" style="22" customWidth="1"/>
    <col min="10590" max="10590" width="8" style="22" customWidth="1"/>
    <col min="10591" max="10594" width="10.125" style="22" customWidth="1"/>
    <col min="10595" max="10595" width="1.125" style="22" customWidth="1"/>
    <col min="10596" max="10596" width="8" style="22" customWidth="1"/>
    <col min="10597" max="10597" width="1.125" style="22" customWidth="1"/>
    <col min="10598" max="10598" width="8" style="22" customWidth="1"/>
    <col min="10599" max="10599" width="1" style="22" customWidth="1"/>
    <col min="10600" max="10603" width="10.125" style="22" customWidth="1"/>
    <col min="10604" max="10604" width="8" style="22" customWidth="1"/>
    <col min="10605" max="10605" width="1.5" style="22" customWidth="1"/>
    <col min="10606" max="10606" width="8" style="22"/>
    <col min="10607" max="10610" width="10.375" style="22" customWidth="1"/>
    <col min="10611" max="10611" width="1.25" style="22" customWidth="1"/>
    <col min="10612" max="10612" width="8" style="22"/>
    <col min="10613" max="10613" width="0.875" style="22" customWidth="1"/>
    <col min="10614" max="10614" width="8" style="22"/>
    <col min="10615" max="10615" width="1" style="22" customWidth="1"/>
    <col min="10616" max="10619" width="10.5" style="22" customWidth="1"/>
    <col min="10620" max="10620" width="8" style="22"/>
    <col min="10621" max="10621" width="1" style="22" customWidth="1"/>
    <col min="10622" max="10622" width="8" style="22"/>
    <col min="10623" max="10626" width="10.5" style="22" customWidth="1"/>
    <col min="10627" max="10627" width="0.875" style="22" customWidth="1"/>
    <col min="10628" max="10628" width="8" style="22"/>
    <col min="10629" max="10629" width="1" style="22" customWidth="1"/>
    <col min="10630" max="10630" width="8" style="22"/>
    <col min="10631" max="10631" width="0.875" style="22" customWidth="1"/>
    <col min="10632" max="10635" width="10.375" style="22" customWidth="1"/>
    <col min="10636" max="10636" width="8" style="22"/>
    <col min="10637" max="10637" width="0.875" style="22" customWidth="1"/>
    <col min="10638" max="10638" width="8" style="22"/>
    <col min="10639" max="10642" width="10.625" style="22" customWidth="1"/>
    <col min="10643" max="10643" width="1.125" style="22" customWidth="1"/>
    <col min="10644" max="10644" width="8" style="22"/>
    <col min="10645" max="10645" width="0.875" style="22" customWidth="1"/>
    <col min="10646" max="10646" width="8" style="22"/>
    <col min="10647" max="10647" width="1" style="22" customWidth="1"/>
    <col min="10648" max="10651" width="10.5" style="22" customWidth="1"/>
    <col min="10652" max="10652" width="8" style="22"/>
    <col min="10653" max="10653" width="0.875" style="22" customWidth="1"/>
    <col min="10654" max="10654" width="8" style="22"/>
    <col min="10655" max="10658" width="10.625" style="22" customWidth="1"/>
    <col min="10659" max="10659" width="0.75" style="22" customWidth="1"/>
    <col min="10660" max="10660" width="8" style="22"/>
    <col min="10661" max="10661" width="0.875" style="22" customWidth="1"/>
    <col min="10662" max="10662" width="8" style="22"/>
    <col min="10663" max="10663" width="0.75" style="22" customWidth="1"/>
    <col min="10664" max="10667" width="10.75" style="22" customWidth="1"/>
    <col min="10668" max="10668" width="8" style="22" customWidth="1"/>
    <col min="10669" max="10669" width="0.875" style="22" customWidth="1"/>
    <col min="10670" max="10670" width="8" style="22"/>
    <col min="10671" max="10674" width="11.125" style="22" customWidth="1"/>
    <col min="10675" max="10675" width="0.875" style="22" customWidth="1"/>
    <col min="10676" max="10676" width="8" style="22"/>
    <col min="10677" max="10677" width="0.75" style="22" customWidth="1"/>
    <col min="10678" max="10678" width="8" style="22"/>
    <col min="10679" max="10679" width="0.625" style="22" customWidth="1"/>
    <col min="10680" max="10683" width="10" style="22" customWidth="1"/>
    <col min="10684" max="10684" width="8" style="22"/>
    <col min="10685" max="10685" width="0.625" style="22" customWidth="1"/>
    <col min="10686" max="10686" width="8" style="22"/>
    <col min="10687" max="10690" width="10.25" style="22" customWidth="1"/>
    <col min="10691" max="10691" width="1.125" style="22" customWidth="1"/>
    <col min="10692" max="10692" width="8" style="22"/>
    <col min="10693" max="10693" width="0.875" style="22" customWidth="1"/>
    <col min="10694" max="10694" width="8" style="22"/>
    <col min="10695" max="10695" width="0.625" style="22" customWidth="1"/>
    <col min="10696" max="10699" width="10.625" style="22" customWidth="1"/>
    <col min="10700" max="10700" width="8.5" style="22" bestFit="1" customWidth="1"/>
    <col min="10701" max="10713" width="8" style="22"/>
    <col min="10714" max="10714" width="15.625" style="22" customWidth="1"/>
    <col min="10715" max="10715" width="8" style="22"/>
    <col min="10716" max="10741" width="0" style="22" hidden="1" customWidth="1"/>
    <col min="10742" max="10742" width="9.625" style="22" customWidth="1"/>
    <col min="10743" max="10757" width="0" style="22" hidden="1" customWidth="1"/>
    <col min="10758" max="10758" width="8" style="22" customWidth="1"/>
    <col min="10759" max="10763" width="0" style="22" hidden="1" customWidth="1"/>
    <col min="10764" max="10764" width="9" style="22" customWidth="1"/>
    <col min="10765" max="10765" width="0.625" style="22" customWidth="1"/>
    <col min="10766" max="10766" width="8" style="22" customWidth="1"/>
    <col min="10767" max="10770" width="10.5" style="22" customWidth="1"/>
    <col min="10771" max="10771" width="1" style="22" customWidth="1"/>
    <col min="10772" max="10772" width="8" style="22" customWidth="1"/>
    <col min="10773" max="10773" width="1.5" style="22" customWidth="1"/>
    <col min="10774" max="10774" width="8" style="22" customWidth="1"/>
    <col min="10775" max="10775" width="0.875" style="22" customWidth="1"/>
    <col min="10776" max="10779" width="10.75" style="22" customWidth="1"/>
    <col min="10780" max="10780" width="8" style="22" customWidth="1"/>
    <col min="10781" max="10781" width="1.375" style="22" customWidth="1"/>
    <col min="10782" max="10782" width="8" style="22" customWidth="1"/>
    <col min="10783" max="10786" width="10.375" style="22" customWidth="1"/>
    <col min="10787" max="10787" width="0.75" style="22" customWidth="1"/>
    <col min="10788" max="10788" width="8" style="22" customWidth="1"/>
    <col min="10789" max="10789" width="0.875" style="22" customWidth="1"/>
    <col min="10790" max="10790" width="8" style="22" customWidth="1"/>
    <col min="10791" max="10791" width="0.875" style="22" customWidth="1"/>
    <col min="10792" max="10795" width="10.5" style="22" customWidth="1"/>
    <col min="10796" max="10796" width="8.5" style="22" customWidth="1"/>
    <col min="10797" max="10797" width="1.25" style="22" customWidth="1"/>
    <col min="10798" max="10798" width="8" style="22" customWidth="1"/>
    <col min="10799" max="10802" width="10.25" style="22" customWidth="1"/>
    <col min="10803" max="10803" width="1.125" style="22" customWidth="1"/>
    <col min="10804" max="10804" width="8" style="22" customWidth="1"/>
    <col min="10805" max="10805" width="1.125" style="22" customWidth="1"/>
    <col min="10806" max="10806" width="8" style="22" customWidth="1"/>
    <col min="10807" max="10807" width="1" style="22" customWidth="1"/>
    <col min="10808" max="10811" width="10.5" style="22" customWidth="1"/>
    <col min="10812" max="10812" width="8" style="22" customWidth="1"/>
    <col min="10813" max="10813" width="1" style="22" customWidth="1"/>
    <col min="10814" max="10814" width="8" style="22" customWidth="1"/>
    <col min="10815" max="10818" width="10.625" style="22" customWidth="1"/>
    <col min="10819" max="10819" width="1" style="22" customWidth="1"/>
    <col min="10820" max="10820" width="8" style="22" customWidth="1"/>
    <col min="10821" max="10821" width="1.125" style="22" customWidth="1"/>
    <col min="10822" max="10822" width="8" style="22" customWidth="1"/>
    <col min="10823" max="10823" width="1.125" style="22" customWidth="1"/>
    <col min="10824" max="10827" width="10.375" style="22" customWidth="1"/>
    <col min="10828" max="10828" width="8" style="22" customWidth="1"/>
    <col min="10829" max="10829" width="0.75" style="22" customWidth="1"/>
    <col min="10830" max="10830" width="8" style="22" customWidth="1"/>
    <col min="10831" max="10834" width="10.25" style="22" customWidth="1"/>
    <col min="10835" max="10835" width="0.75" style="22" customWidth="1"/>
    <col min="10836" max="10836" width="8" style="22" customWidth="1"/>
    <col min="10837" max="10837" width="1" style="22" customWidth="1"/>
    <col min="10838" max="10838" width="8" style="22" customWidth="1"/>
    <col min="10839" max="10839" width="0.875" style="22" customWidth="1"/>
    <col min="10840" max="10843" width="10.25" style="22" customWidth="1"/>
    <col min="10844" max="10844" width="8" style="22" customWidth="1"/>
    <col min="10845" max="10845" width="0.875" style="22" customWidth="1"/>
    <col min="10846" max="10846" width="8" style="22" customWidth="1"/>
    <col min="10847" max="10850" width="10.125" style="22" customWidth="1"/>
    <col min="10851" max="10851" width="1.125" style="22" customWidth="1"/>
    <col min="10852" max="10852" width="8" style="22" customWidth="1"/>
    <col min="10853" max="10853" width="1.125" style="22" customWidth="1"/>
    <col min="10854" max="10854" width="8" style="22" customWidth="1"/>
    <col min="10855" max="10855" width="1" style="22" customWidth="1"/>
    <col min="10856" max="10859" width="10.125" style="22" customWidth="1"/>
    <col min="10860" max="10860" width="8" style="22" customWidth="1"/>
    <col min="10861" max="10861" width="1.5" style="22" customWidth="1"/>
    <col min="10862" max="10862" width="8" style="22"/>
    <col min="10863" max="10866" width="10.375" style="22" customWidth="1"/>
    <col min="10867" max="10867" width="1.25" style="22" customWidth="1"/>
    <col min="10868" max="10868" width="8" style="22"/>
    <col min="10869" max="10869" width="0.875" style="22" customWidth="1"/>
    <col min="10870" max="10870" width="8" style="22"/>
    <col min="10871" max="10871" width="1" style="22" customWidth="1"/>
    <col min="10872" max="10875" width="10.5" style="22" customWidth="1"/>
    <col min="10876" max="10876" width="8" style="22"/>
    <col min="10877" max="10877" width="1" style="22" customWidth="1"/>
    <col min="10878" max="10878" width="8" style="22"/>
    <col min="10879" max="10882" width="10.5" style="22" customWidth="1"/>
    <col min="10883" max="10883" width="0.875" style="22" customWidth="1"/>
    <col min="10884" max="10884" width="8" style="22"/>
    <col min="10885" max="10885" width="1" style="22" customWidth="1"/>
    <col min="10886" max="10886" width="8" style="22"/>
    <col min="10887" max="10887" width="0.875" style="22" customWidth="1"/>
    <col min="10888" max="10891" width="10.375" style="22" customWidth="1"/>
    <col min="10892" max="10892" width="8" style="22"/>
    <col min="10893" max="10893" width="0.875" style="22" customWidth="1"/>
    <col min="10894" max="10894" width="8" style="22"/>
    <col min="10895" max="10898" width="10.625" style="22" customWidth="1"/>
    <col min="10899" max="10899" width="1.125" style="22" customWidth="1"/>
    <col min="10900" max="10900" width="8" style="22"/>
    <col min="10901" max="10901" width="0.875" style="22" customWidth="1"/>
    <col min="10902" max="10902" width="8" style="22"/>
    <col min="10903" max="10903" width="1" style="22" customWidth="1"/>
    <col min="10904" max="10907" width="10.5" style="22" customWidth="1"/>
    <col min="10908" max="10908" width="8" style="22"/>
    <col min="10909" max="10909" width="0.875" style="22" customWidth="1"/>
    <col min="10910" max="10910" width="8" style="22"/>
    <col min="10911" max="10914" width="10.625" style="22" customWidth="1"/>
    <col min="10915" max="10915" width="0.75" style="22" customWidth="1"/>
    <col min="10916" max="10916" width="8" style="22"/>
    <col min="10917" max="10917" width="0.875" style="22" customWidth="1"/>
    <col min="10918" max="10918" width="8" style="22"/>
    <col min="10919" max="10919" width="0.75" style="22" customWidth="1"/>
    <col min="10920" max="10923" width="10.75" style="22" customWidth="1"/>
    <col min="10924" max="10924" width="8" style="22" customWidth="1"/>
    <col min="10925" max="10925" width="0.875" style="22" customWidth="1"/>
    <col min="10926" max="10926" width="8" style="22"/>
    <col min="10927" max="10930" width="11.125" style="22" customWidth="1"/>
    <col min="10931" max="10931" width="0.875" style="22" customWidth="1"/>
    <col min="10932" max="10932" width="8" style="22"/>
    <col min="10933" max="10933" width="0.75" style="22" customWidth="1"/>
    <col min="10934" max="10934" width="8" style="22"/>
    <col min="10935" max="10935" width="0.625" style="22" customWidth="1"/>
    <col min="10936" max="10939" width="10" style="22" customWidth="1"/>
    <col min="10940" max="10940" width="8" style="22"/>
    <col min="10941" max="10941" width="0.625" style="22" customWidth="1"/>
    <col min="10942" max="10942" width="8" style="22"/>
    <col min="10943" max="10946" width="10.25" style="22" customWidth="1"/>
    <col min="10947" max="10947" width="1.125" style="22" customWidth="1"/>
    <col min="10948" max="10948" width="8" style="22"/>
    <col min="10949" max="10949" width="0.875" style="22" customWidth="1"/>
    <col min="10950" max="10950" width="8" style="22"/>
    <col min="10951" max="10951" width="0.625" style="22" customWidth="1"/>
    <col min="10952" max="10955" width="10.625" style="22" customWidth="1"/>
    <col min="10956" max="10956" width="8.5" style="22" bestFit="1" customWidth="1"/>
    <col min="10957" max="10969" width="8" style="22"/>
    <col min="10970" max="10970" width="15.625" style="22" customWidth="1"/>
    <col min="10971" max="10971" width="8" style="22"/>
    <col min="10972" max="10997" width="0" style="22" hidden="1" customWidth="1"/>
    <col min="10998" max="10998" width="9.625" style="22" customWidth="1"/>
    <col min="10999" max="11013" width="0" style="22" hidden="1" customWidth="1"/>
    <col min="11014" max="11014" width="8" style="22" customWidth="1"/>
    <col min="11015" max="11019" width="0" style="22" hidden="1" customWidth="1"/>
    <col min="11020" max="11020" width="9" style="22" customWidth="1"/>
    <col min="11021" max="11021" width="0.625" style="22" customWidth="1"/>
    <col min="11022" max="11022" width="8" style="22" customWidth="1"/>
    <col min="11023" max="11026" width="10.5" style="22" customWidth="1"/>
    <col min="11027" max="11027" width="1" style="22" customWidth="1"/>
    <col min="11028" max="11028" width="8" style="22" customWidth="1"/>
    <col min="11029" max="11029" width="1.5" style="22" customWidth="1"/>
    <col min="11030" max="11030" width="8" style="22" customWidth="1"/>
    <col min="11031" max="11031" width="0.875" style="22" customWidth="1"/>
    <col min="11032" max="11035" width="10.75" style="22" customWidth="1"/>
    <col min="11036" max="11036" width="8" style="22" customWidth="1"/>
    <col min="11037" max="11037" width="1.375" style="22" customWidth="1"/>
    <col min="11038" max="11038" width="8" style="22" customWidth="1"/>
    <col min="11039" max="11042" width="10.375" style="22" customWidth="1"/>
    <col min="11043" max="11043" width="0.75" style="22" customWidth="1"/>
    <col min="11044" max="11044" width="8" style="22" customWidth="1"/>
    <col min="11045" max="11045" width="0.875" style="22" customWidth="1"/>
    <col min="11046" max="11046" width="8" style="22" customWidth="1"/>
    <col min="11047" max="11047" width="0.875" style="22" customWidth="1"/>
    <col min="11048" max="11051" width="10.5" style="22" customWidth="1"/>
    <col min="11052" max="11052" width="8.5" style="22" customWidth="1"/>
    <col min="11053" max="11053" width="1.25" style="22" customWidth="1"/>
    <col min="11054" max="11054" width="8" style="22" customWidth="1"/>
    <col min="11055" max="11058" width="10.25" style="22" customWidth="1"/>
    <col min="11059" max="11059" width="1.125" style="22" customWidth="1"/>
    <col min="11060" max="11060" width="8" style="22" customWidth="1"/>
    <col min="11061" max="11061" width="1.125" style="22" customWidth="1"/>
    <col min="11062" max="11062" width="8" style="22" customWidth="1"/>
    <col min="11063" max="11063" width="1" style="22" customWidth="1"/>
    <col min="11064" max="11067" width="10.5" style="22" customWidth="1"/>
    <col min="11068" max="11068" width="8" style="22" customWidth="1"/>
    <col min="11069" max="11069" width="1" style="22" customWidth="1"/>
    <col min="11070" max="11070" width="8" style="22" customWidth="1"/>
    <col min="11071" max="11074" width="10.625" style="22" customWidth="1"/>
    <col min="11075" max="11075" width="1" style="22" customWidth="1"/>
    <col min="11076" max="11076" width="8" style="22" customWidth="1"/>
    <col min="11077" max="11077" width="1.125" style="22" customWidth="1"/>
    <col min="11078" max="11078" width="8" style="22" customWidth="1"/>
    <col min="11079" max="11079" width="1.125" style="22" customWidth="1"/>
    <col min="11080" max="11083" width="10.375" style="22" customWidth="1"/>
    <col min="11084" max="11084" width="8" style="22" customWidth="1"/>
    <col min="11085" max="11085" width="0.75" style="22" customWidth="1"/>
    <col min="11086" max="11086" width="8" style="22" customWidth="1"/>
    <col min="11087" max="11090" width="10.25" style="22" customWidth="1"/>
    <col min="11091" max="11091" width="0.75" style="22" customWidth="1"/>
    <col min="11092" max="11092" width="8" style="22" customWidth="1"/>
    <col min="11093" max="11093" width="1" style="22" customWidth="1"/>
    <col min="11094" max="11094" width="8" style="22" customWidth="1"/>
    <col min="11095" max="11095" width="0.875" style="22" customWidth="1"/>
    <col min="11096" max="11099" width="10.25" style="22" customWidth="1"/>
    <col min="11100" max="11100" width="8" style="22" customWidth="1"/>
    <col min="11101" max="11101" width="0.875" style="22" customWidth="1"/>
    <col min="11102" max="11102" width="8" style="22" customWidth="1"/>
    <col min="11103" max="11106" width="10.125" style="22" customWidth="1"/>
    <col min="11107" max="11107" width="1.125" style="22" customWidth="1"/>
    <col min="11108" max="11108" width="8" style="22" customWidth="1"/>
    <col min="11109" max="11109" width="1.125" style="22" customWidth="1"/>
    <col min="11110" max="11110" width="8" style="22" customWidth="1"/>
    <col min="11111" max="11111" width="1" style="22" customWidth="1"/>
    <col min="11112" max="11115" width="10.125" style="22" customWidth="1"/>
    <col min="11116" max="11116" width="8" style="22" customWidth="1"/>
    <col min="11117" max="11117" width="1.5" style="22" customWidth="1"/>
    <col min="11118" max="11118" width="8" style="22"/>
    <col min="11119" max="11122" width="10.375" style="22" customWidth="1"/>
    <col min="11123" max="11123" width="1.25" style="22" customWidth="1"/>
    <col min="11124" max="11124" width="8" style="22"/>
    <col min="11125" max="11125" width="0.875" style="22" customWidth="1"/>
    <col min="11126" max="11126" width="8" style="22"/>
    <col min="11127" max="11127" width="1" style="22" customWidth="1"/>
    <col min="11128" max="11131" width="10.5" style="22" customWidth="1"/>
    <col min="11132" max="11132" width="8" style="22"/>
    <col min="11133" max="11133" width="1" style="22" customWidth="1"/>
    <col min="11134" max="11134" width="8" style="22"/>
    <col min="11135" max="11138" width="10.5" style="22" customWidth="1"/>
    <col min="11139" max="11139" width="0.875" style="22" customWidth="1"/>
    <col min="11140" max="11140" width="8" style="22"/>
    <col min="11141" max="11141" width="1" style="22" customWidth="1"/>
    <col min="11142" max="11142" width="8" style="22"/>
    <col min="11143" max="11143" width="0.875" style="22" customWidth="1"/>
    <col min="11144" max="11147" width="10.375" style="22" customWidth="1"/>
    <col min="11148" max="11148" width="8" style="22"/>
    <col min="11149" max="11149" width="0.875" style="22" customWidth="1"/>
    <col min="11150" max="11150" width="8" style="22"/>
    <col min="11151" max="11154" width="10.625" style="22" customWidth="1"/>
    <col min="11155" max="11155" width="1.125" style="22" customWidth="1"/>
    <col min="11156" max="11156" width="8" style="22"/>
    <col min="11157" max="11157" width="0.875" style="22" customWidth="1"/>
    <col min="11158" max="11158" width="8" style="22"/>
    <col min="11159" max="11159" width="1" style="22" customWidth="1"/>
    <col min="11160" max="11163" width="10.5" style="22" customWidth="1"/>
    <col min="11164" max="11164" width="8" style="22"/>
    <col min="11165" max="11165" width="0.875" style="22" customWidth="1"/>
    <col min="11166" max="11166" width="8" style="22"/>
    <col min="11167" max="11170" width="10.625" style="22" customWidth="1"/>
    <col min="11171" max="11171" width="0.75" style="22" customWidth="1"/>
    <col min="11172" max="11172" width="8" style="22"/>
    <col min="11173" max="11173" width="0.875" style="22" customWidth="1"/>
    <col min="11174" max="11174" width="8" style="22"/>
    <col min="11175" max="11175" width="0.75" style="22" customWidth="1"/>
    <col min="11176" max="11179" width="10.75" style="22" customWidth="1"/>
    <col min="11180" max="11180" width="8" style="22" customWidth="1"/>
    <col min="11181" max="11181" width="0.875" style="22" customWidth="1"/>
    <col min="11182" max="11182" width="8" style="22"/>
    <col min="11183" max="11186" width="11.125" style="22" customWidth="1"/>
    <col min="11187" max="11187" width="0.875" style="22" customWidth="1"/>
    <col min="11188" max="11188" width="8" style="22"/>
    <col min="11189" max="11189" width="0.75" style="22" customWidth="1"/>
    <col min="11190" max="11190" width="8" style="22"/>
    <col min="11191" max="11191" width="0.625" style="22" customWidth="1"/>
    <col min="11192" max="11195" width="10" style="22" customWidth="1"/>
    <col min="11196" max="11196" width="8" style="22"/>
    <col min="11197" max="11197" width="0.625" style="22" customWidth="1"/>
    <col min="11198" max="11198" width="8" style="22"/>
    <col min="11199" max="11202" width="10.25" style="22" customWidth="1"/>
    <col min="11203" max="11203" width="1.125" style="22" customWidth="1"/>
    <col min="11204" max="11204" width="8" style="22"/>
    <col min="11205" max="11205" width="0.875" style="22" customWidth="1"/>
    <col min="11206" max="11206" width="8" style="22"/>
    <col min="11207" max="11207" width="0.625" style="22" customWidth="1"/>
    <col min="11208" max="11211" width="10.625" style="22" customWidth="1"/>
    <col min="11212" max="11212" width="8.5" style="22" bestFit="1" customWidth="1"/>
    <col min="11213" max="11225" width="8" style="22"/>
    <col min="11226" max="11226" width="15.625" style="22" customWidth="1"/>
    <col min="11227" max="11227" width="8" style="22"/>
    <col min="11228" max="11253" width="0" style="22" hidden="1" customWidth="1"/>
    <col min="11254" max="11254" width="9.625" style="22" customWidth="1"/>
    <col min="11255" max="11269" width="0" style="22" hidden="1" customWidth="1"/>
    <col min="11270" max="11270" width="8" style="22" customWidth="1"/>
    <col min="11271" max="11275" width="0" style="22" hidden="1" customWidth="1"/>
    <col min="11276" max="11276" width="9" style="22" customWidth="1"/>
    <col min="11277" max="11277" width="0.625" style="22" customWidth="1"/>
    <col min="11278" max="11278" width="8" style="22" customWidth="1"/>
    <col min="11279" max="11282" width="10.5" style="22" customWidth="1"/>
    <col min="11283" max="11283" width="1" style="22" customWidth="1"/>
    <col min="11284" max="11284" width="8" style="22" customWidth="1"/>
    <col min="11285" max="11285" width="1.5" style="22" customWidth="1"/>
    <col min="11286" max="11286" width="8" style="22" customWidth="1"/>
    <col min="11287" max="11287" width="0.875" style="22" customWidth="1"/>
    <col min="11288" max="11291" width="10.75" style="22" customWidth="1"/>
    <col min="11292" max="11292" width="8" style="22" customWidth="1"/>
    <col min="11293" max="11293" width="1.375" style="22" customWidth="1"/>
    <col min="11294" max="11294" width="8" style="22" customWidth="1"/>
    <col min="11295" max="11298" width="10.375" style="22" customWidth="1"/>
    <col min="11299" max="11299" width="0.75" style="22" customWidth="1"/>
    <col min="11300" max="11300" width="8" style="22" customWidth="1"/>
    <col min="11301" max="11301" width="0.875" style="22" customWidth="1"/>
    <col min="11302" max="11302" width="8" style="22" customWidth="1"/>
    <col min="11303" max="11303" width="0.875" style="22" customWidth="1"/>
    <col min="11304" max="11307" width="10.5" style="22" customWidth="1"/>
    <col min="11308" max="11308" width="8.5" style="22" customWidth="1"/>
    <col min="11309" max="11309" width="1.25" style="22" customWidth="1"/>
    <col min="11310" max="11310" width="8" style="22" customWidth="1"/>
    <col min="11311" max="11314" width="10.25" style="22" customWidth="1"/>
    <col min="11315" max="11315" width="1.125" style="22" customWidth="1"/>
    <col min="11316" max="11316" width="8" style="22" customWidth="1"/>
    <col min="11317" max="11317" width="1.125" style="22" customWidth="1"/>
    <col min="11318" max="11318" width="8" style="22" customWidth="1"/>
    <col min="11319" max="11319" width="1" style="22" customWidth="1"/>
    <col min="11320" max="11323" width="10.5" style="22" customWidth="1"/>
    <col min="11324" max="11324" width="8" style="22" customWidth="1"/>
    <col min="11325" max="11325" width="1" style="22" customWidth="1"/>
    <col min="11326" max="11326" width="8" style="22" customWidth="1"/>
    <col min="11327" max="11330" width="10.625" style="22" customWidth="1"/>
    <col min="11331" max="11331" width="1" style="22" customWidth="1"/>
    <col min="11332" max="11332" width="8" style="22" customWidth="1"/>
    <col min="11333" max="11333" width="1.125" style="22" customWidth="1"/>
    <col min="11334" max="11334" width="8" style="22" customWidth="1"/>
    <col min="11335" max="11335" width="1.125" style="22" customWidth="1"/>
    <col min="11336" max="11339" width="10.375" style="22" customWidth="1"/>
    <col min="11340" max="11340" width="8" style="22" customWidth="1"/>
    <col min="11341" max="11341" width="0.75" style="22" customWidth="1"/>
    <col min="11342" max="11342" width="8" style="22" customWidth="1"/>
    <col min="11343" max="11346" width="10.25" style="22" customWidth="1"/>
    <col min="11347" max="11347" width="0.75" style="22" customWidth="1"/>
    <col min="11348" max="11348" width="8" style="22" customWidth="1"/>
    <col min="11349" max="11349" width="1" style="22" customWidth="1"/>
    <col min="11350" max="11350" width="8" style="22" customWidth="1"/>
    <col min="11351" max="11351" width="0.875" style="22" customWidth="1"/>
    <col min="11352" max="11355" width="10.25" style="22" customWidth="1"/>
    <col min="11356" max="11356" width="8" style="22" customWidth="1"/>
    <col min="11357" max="11357" width="0.875" style="22" customWidth="1"/>
    <col min="11358" max="11358" width="8" style="22" customWidth="1"/>
    <col min="11359" max="11362" width="10.125" style="22" customWidth="1"/>
    <col min="11363" max="11363" width="1.125" style="22" customWidth="1"/>
    <col min="11364" max="11364" width="8" style="22" customWidth="1"/>
    <col min="11365" max="11365" width="1.125" style="22" customWidth="1"/>
    <col min="11366" max="11366" width="8" style="22" customWidth="1"/>
    <col min="11367" max="11367" width="1" style="22" customWidth="1"/>
    <col min="11368" max="11371" width="10.125" style="22" customWidth="1"/>
    <col min="11372" max="11372" width="8" style="22" customWidth="1"/>
    <col min="11373" max="11373" width="1.5" style="22" customWidth="1"/>
    <col min="11374" max="11374" width="8" style="22"/>
    <col min="11375" max="11378" width="10.375" style="22" customWidth="1"/>
    <col min="11379" max="11379" width="1.25" style="22" customWidth="1"/>
    <col min="11380" max="11380" width="8" style="22"/>
    <col min="11381" max="11381" width="0.875" style="22" customWidth="1"/>
    <col min="11382" max="11382" width="8" style="22"/>
    <col min="11383" max="11383" width="1" style="22" customWidth="1"/>
    <col min="11384" max="11387" width="10.5" style="22" customWidth="1"/>
    <col min="11388" max="11388" width="8" style="22"/>
    <col min="11389" max="11389" width="1" style="22" customWidth="1"/>
    <col min="11390" max="11390" width="8" style="22"/>
    <col min="11391" max="11394" width="10.5" style="22" customWidth="1"/>
    <col min="11395" max="11395" width="0.875" style="22" customWidth="1"/>
    <col min="11396" max="11396" width="8" style="22"/>
    <col min="11397" max="11397" width="1" style="22" customWidth="1"/>
    <col min="11398" max="11398" width="8" style="22"/>
    <col min="11399" max="11399" width="0.875" style="22" customWidth="1"/>
    <col min="11400" max="11403" width="10.375" style="22" customWidth="1"/>
    <col min="11404" max="11404" width="8" style="22"/>
    <col min="11405" max="11405" width="0.875" style="22" customWidth="1"/>
    <col min="11406" max="11406" width="8" style="22"/>
    <col min="11407" max="11410" width="10.625" style="22" customWidth="1"/>
    <col min="11411" max="11411" width="1.125" style="22" customWidth="1"/>
    <col min="11412" max="11412" width="8" style="22"/>
    <col min="11413" max="11413" width="0.875" style="22" customWidth="1"/>
    <col min="11414" max="11414" width="8" style="22"/>
    <col min="11415" max="11415" width="1" style="22" customWidth="1"/>
    <col min="11416" max="11419" width="10.5" style="22" customWidth="1"/>
    <col min="11420" max="11420" width="8" style="22"/>
    <col min="11421" max="11421" width="0.875" style="22" customWidth="1"/>
    <col min="11422" max="11422" width="8" style="22"/>
    <col min="11423" max="11426" width="10.625" style="22" customWidth="1"/>
    <col min="11427" max="11427" width="0.75" style="22" customWidth="1"/>
    <col min="11428" max="11428" width="8" style="22"/>
    <col min="11429" max="11429" width="0.875" style="22" customWidth="1"/>
    <col min="11430" max="11430" width="8" style="22"/>
    <col min="11431" max="11431" width="0.75" style="22" customWidth="1"/>
    <col min="11432" max="11435" width="10.75" style="22" customWidth="1"/>
    <col min="11436" max="11436" width="8" style="22" customWidth="1"/>
    <col min="11437" max="11437" width="0.875" style="22" customWidth="1"/>
    <col min="11438" max="11438" width="8" style="22"/>
    <col min="11439" max="11442" width="11.125" style="22" customWidth="1"/>
    <col min="11443" max="11443" width="0.875" style="22" customWidth="1"/>
    <col min="11444" max="11444" width="8" style="22"/>
    <col min="11445" max="11445" width="0.75" style="22" customWidth="1"/>
    <col min="11446" max="11446" width="8" style="22"/>
    <col min="11447" max="11447" width="0.625" style="22" customWidth="1"/>
    <col min="11448" max="11451" width="10" style="22" customWidth="1"/>
    <col min="11452" max="11452" width="8" style="22"/>
    <col min="11453" max="11453" width="0.625" style="22" customWidth="1"/>
    <col min="11454" max="11454" width="8" style="22"/>
    <col min="11455" max="11458" width="10.25" style="22" customWidth="1"/>
    <col min="11459" max="11459" width="1.125" style="22" customWidth="1"/>
    <col min="11460" max="11460" width="8" style="22"/>
    <col min="11461" max="11461" width="0.875" style="22" customWidth="1"/>
    <col min="11462" max="11462" width="8" style="22"/>
    <col min="11463" max="11463" width="0.625" style="22" customWidth="1"/>
    <col min="11464" max="11467" width="10.625" style="22" customWidth="1"/>
    <col min="11468" max="11468" width="8.5" style="22" bestFit="1" customWidth="1"/>
    <col min="11469" max="11481" width="8" style="22"/>
    <col min="11482" max="11482" width="15.625" style="22" customWidth="1"/>
    <col min="11483" max="11483" width="8" style="22"/>
    <col min="11484" max="11509" width="0" style="22" hidden="1" customWidth="1"/>
    <col min="11510" max="11510" width="9.625" style="22" customWidth="1"/>
    <col min="11511" max="11525" width="0" style="22" hidden="1" customWidth="1"/>
    <col min="11526" max="11526" width="8" style="22" customWidth="1"/>
    <col min="11527" max="11531" width="0" style="22" hidden="1" customWidth="1"/>
    <col min="11532" max="11532" width="9" style="22" customWidth="1"/>
    <col min="11533" max="11533" width="0.625" style="22" customWidth="1"/>
    <col min="11534" max="11534" width="8" style="22" customWidth="1"/>
    <col min="11535" max="11538" width="10.5" style="22" customWidth="1"/>
    <col min="11539" max="11539" width="1" style="22" customWidth="1"/>
    <col min="11540" max="11540" width="8" style="22" customWidth="1"/>
    <col min="11541" max="11541" width="1.5" style="22" customWidth="1"/>
    <col min="11542" max="11542" width="8" style="22" customWidth="1"/>
    <col min="11543" max="11543" width="0.875" style="22" customWidth="1"/>
    <col min="11544" max="11547" width="10.75" style="22" customWidth="1"/>
    <col min="11548" max="11548" width="8" style="22" customWidth="1"/>
    <col min="11549" max="11549" width="1.375" style="22" customWidth="1"/>
    <col min="11550" max="11550" width="8" style="22" customWidth="1"/>
    <col min="11551" max="11554" width="10.375" style="22" customWidth="1"/>
    <col min="11555" max="11555" width="0.75" style="22" customWidth="1"/>
    <col min="11556" max="11556" width="8" style="22" customWidth="1"/>
    <col min="11557" max="11557" width="0.875" style="22" customWidth="1"/>
    <col min="11558" max="11558" width="8" style="22" customWidth="1"/>
    <col min="11559" max="11559" width="0.875" style="22" customWidth="1"/>
    <col min="11560" max="11563" width="10.5" style="22" customWidth="1"/>
    <col min="11564" max="11564" width="8.5" style="22" customWidth="1"/>
    <col min="11565" max="11565" width="1.25" style="22" customWidth="1"/>
    <col min="11566" max="11566" width="8" style="22" customWidth="1"/>
    <col min="11567" max="11570" width="10.25" style="22" customWidth="1"/>
    <col min="11571" max="11571" width="1.125" style="22" customWidth="1"/>
    <col min="11572" max="11572" width="8" style="22" customWidth="1"/>
    <col min="11573" max="11573" width="1.125" style="22" customWidth="1"/>
    <col min="11574" max="11574" width="8" style="22" customWidth="1"/>
    <col min="11575" max="11575" width="1" style="22" customWidth="1"/>
    <col min="11576" max="11579" width="10.5" style="22" customWidth="1"/>
    <col min="11580" max="11580" width="8" style="22" customWidth="1"/>
    <col min="11581" max="11581" width="1" style="22" customWidth="1"/>
    <col min="11582" max="11582" width="8" style="22" customWidth="1"/>
    <col min="11583" max="11586" width="10.625" style="22" customWidth="1"/>
    <col min="11587" max="11587" width="1" style="22" customWidth="1"/>
    <col min="11588" max="11588" width="8" style="22" customWidth="1"/>
    <col min="11589" max="11589" width="1.125" style="22" customWidth="1"/>
    <col min="11590" max="11590" width="8" style="22" customWidth="1"/>
    <col min="11591" max="11591" width="1.125" style="22" customWidth="1"/>
    <col min="11592" max="11595" width="10.375" style="22" customWidth="1"/>
    <col min="11596" max="11596" width="8" style="22" customWidth="1"/>
    <col min="11597" max="11597" width="0.75" style="22" customWidth="1"/>
    <col min="11598" max="11598" width="8" style="22" customWidth="1"/>
    <col min="11599" max="11602" width="10.25" style="22" customWidth="1"/>
    <col min="11603" max="11603" width="0.75" style="22" customWidth="1"/>
    <col min="11604" max="11604" width="8" style="22" customWidth="1"/>
    <col min="11605" max="11605" width="1" style="22" customWidth="1"/>
    <col min="11606" max="11606" width="8" style="22" customWidth="1"/>
    <col min="11607" max="11607" width="0.875" style="22" customWidth="1"/>
    <col min="11608" max="11611" width="10.25" style="22" customWidth="1"/>
    <col min="11612" max="11612" width="8" style="22" customWidth="1"/>
    <col min="11613" max="11613" width="0.875" style="22" customWidth="1"/>
    <col min="11614" max="11614" width="8" style="22" customWidth="1"/>
    <col min="11615" max="11618" width="10.125" style="22" customWidth="1"/>
    <col min="11619" max="11619" width="1.125" style="22" customWidth="1"/>
    <col min="11620" max="11620" width="8" style="22" customWidth="1"/>
    <col min="11621" max="11621" width="1.125" style="22" customWidth="1"/>
    <col min="11622" max="11622" width="8" style="22" customWidth="1"/>
    <col min="11623" max="11623" width="1" style="22" customWidth="1"/>
    <col min="11624" max="11627" width="10.125" style="22" customWidth="1"/>
    <col min="11628" max="11628" width="8" style="22" customWidth="1"/>
    <col min="11629" max="11629" width="1.5" style="22" customWidth="1"/>
    <col min="11630" max="11630" width="8" style="22"/>
    <col min="11631" max="11634" width="10.375" style="22" customWidth="1"/>
    <col min="11635" max="11635" width="1.25" style="22" customWidth="1"/>
    <col min="11636" max="11636" width="8" style="22"/>
    <col min="11637" max="11637" width="0.875" style="22" customWidth="1"/>
    <col min="11638" max="11638" width="8" style="22"/>
    <col min="11639" max="11639" width="1" style="22" customWidth="1"/>
    <col min="11640" max="11643" width="10.5" style="22" customWidth="1"/>
    <col min="11644" max="11644" width="8" style="22"/>
    <col min="11645" max="11645" width="1" style="22" customWidth="1"/>
    <col min="11646" max="11646" width="8" style="22"/>
    <col min="11647" max="11650" width="10.5" style="22" customWidth="1"/>
    <col min="11651" max="11651" width="0.875" style="22" customWidth="1"/>
    <col min="11652" max="11652" width="8" style="22"/>
    <col min="11653" max="11653" width="1" style="22" customWidth="1"/>
    <col min="11654" max="11654" width="8" style="22"/>
    <col min="11655" max="11655" width="0.875" style="22" customWidth="1"/>
    <col min="11656" max="11659" width="10.375" style="22" customWidth="1"/>
    <col min="11660" max="11660" width="8" style="22"/>
    <col min="11661" max="11661" width="0.875" style="22" customWidth="1"/>
    <col min="11662" max="11662" width="8" style="22"/>
    <col min="11663" max="11666" width="10.625" style="22" customWidth="1"/>
    <col min="11667" max="11667" width="1.125" style="22" customWidth="1"/>
    <col min="11668" max="11668" width="8" style="22"/>
    <col min="11669" max="11669" width="0.875" style="22" customWidth="1"/>
    <col min="11670" max="11670" width="8" style="22"/>
    <col min="11671" max="11671" width="1" style="22" customWidth="1"/>
    <col min="11672" max="11675" width="10.5" style="22" customWidth="1"/>
    <col min="11676" max="11676" width="8" style="22"/>
    <col min="11677" max="11677" width="0.875" style="22" customWidth="1"/>
    <col min="11678" max="11678" width="8" style="22"/>
    <col min="11679" max="11682" width="10.625" style="22" customWidth="1"/>
    <col min="11683" max="11683" width="0.75" style="22" customWidth="1"/>
    <col min="11684" max="11684" width="8" style="22"/>
    <col min="11685" max="11685" width="0.875" style="22" customWidth="1"/>
    <col min="11686" max="11686" width="8" style="22"/>
    <col min="11687" max="11687" width="0.75" style="22" customWidth="1"/>
    <col min="11688" max="11691" width="10.75" style="22" customWidth="1"/>
    <col min="11692" max="11692" width="8" style="22" customWidth="1"/>
    <col min="11693" max="11693" width="0.875" style="22" customWidth="1"/>
    <col min="11694" max="11694" width="8" style="22"/>
    <col min="11695" max="11698" width="11.125" style="22" customWidth="1"/>
    <col min="11699" max="11699" width="0.875" style="22" customWidth="1"/>
    <col min="11700" max="11700" width="8" style="22"/>
    <col min="11701" max="11701" width="0.75" style="22" customWidth="1"/>
    <col min="11702" max="11702" width="8" style="22"/>
    <col min="11703" max="11703" width="0.625" style="22" customWidth="1"/>
    <col min="11704" max="11707" width="10" style="22" customWidth="1"/>
    <col min="11708" max="11708" width="8" style="22"/>
    <col min="11709" max="11709" width="0.625" style="22" customWidth="1"/>
    <col min="11710" max="11710" width="8" style="22"/>
    <col min="11711" max="11714" width="10.25" style="22" customWidth="1"/>
    <col min="11715" max="11715" width="1.125" style="22" customWidth="1"/>
    <col min="11716" max="11716" width="8" style="22"/>
    <col min="11717" max="11717" width="0.875" style="22" customWidth="1"/>
    <col min="11718" max="11718" width="8" style="22"/>
    <col min="11719" max="11719" width="0.625" style="22" customWidth="1"/>
    <col min="11720" max="11723" width="10.625" style="22" customWidth="1"/>
    <col min="11724" max="11724" width="8.5" style="22" bestFit="1" customWidth="1"/>
    <col min="11725" max="11737" width="8" style="22"/>
    <col min="11738" max="11738" width="15.625" style="22" customWidth="1"/>
    <col min="11739" max="11739" width="8" style="22"/>
    <col min="11740" max="11765" width="0" style="22" hidden="1" customWidth="1"/>
    <col min="11766" max="11766" width="9.625" style="22" customWidth="1"/>
    <col min="11767" max="11781" width="0" style="22" hidden="1" customWidth="1"/>
    <col min="11782" max="11782" width="8" style="22" customWidth="1"/>
    <col min="11783" max="11787" width="0" style="22" hidden="1" customWidth="1"/>
    <col min="11788" max="11788" width="9" style="22" customWidth="1"/>
    <col min="11789" max="11789" width="0.625" style="22" customWidth="1"/>
    <col min="11790" max="11790" width="8" style="22" customWidth="1"/>
    <col min="11791" max="11794" width="10.5" style="22" customWidth="1"/>
    <col min="11795" max="11795" width="1" style="22" customWidth="1"/>
    <col min="11796" max="11796" width="8" style="22" customWidth="1"/>
    <col min="11797" max="11797" width="1.5" style="22" customWidth="1"/>
    <col min="11798" max="11798" width="8" style="22" customWidth="1"/>
    <col min="11799" max="11799" width="0.875" style="22" customWidth="1"/>
    <col min="11800" max="11803" width="10.75" style="22" customWidth="1"/>
    <col min="11804" max="11804" width="8" style="22" customWidth="1"/>
    <col min="11805" max="11805" width="1.375" style="22" customWidth="1"/>
    <col min="11806" max="11806" width="8" style="22" customWidth="1"/>
    <col min="11807" max="11810" width="10.375" style="22" customWidth="1"/>
    <col min="11811" max="11811" width="0.75" style="22" customWidth="1"/>
    <col min="11812" max="11812" width="8" style="22" customWidth="1"/>
    <col min="11813" max="11813" width="0.875" style="22" customWidth="1"/>
    <col min="11814" max="11814" width="8" style="22" customWidth="1"/>
    <col min="11815" max="11815" width="0.875" style="22" customWidth="1"/>
    <col min="11816" max="11819" width="10.5" style="22" customWidth="1"/>
    <col min="11820" max="11820" width="8.5" style="22" customWidth="1"/>
    <col min="11821" max="11821" width="1.25" style="22" customWidth="1"/>
    <col min="11822" max="11822" width="8" style="22" customWidth="1"/>
    <col min="11823" max="11826" width="10.25" style="22" customWidth="1"/>
    <col min="11827" max="11827" width="1.125" style="22" customWidth="1"/>
    <col min="11828" max="11828" width="8" style="22" customWidth="1"/>
    <col min="11829" max="11829" width="1.125" style="22" customWidth="1"/>
    <col min="11830" max="11830" width="8" style="22" customWidth="1"/>
    <col min="11831" max="11831" width="1" style="22" customWidth="1"/>
    <col min="11832" max="11835" width="10.5" style="22" customWidth="1"/>
    <col min="11836" max="11836" width="8" style="22" customWidth="1"/>
    <col min="11837" max="11837" width="1" style="22" customWidth="1"/>
    <col min="11838" max="11838" width="8" style="22" customWidth="1"/>
    <col min="11839" max="11842" width="10.625" style="22" customWidth="1"/>
    <col min="11843" max="11843" width="1" style="22" customWidth="1"/>
    <col min="11844" max="11844" width="8" style="22" customWidth="1"/>
    <col min="11845" max="11845" width="1.125" style="22" customWidth="1"/>
    <col min="11846" max="11846" width="8" style="22" customWidth="1"/>
    <col min="11847" max="11847" width="1.125" style="22" customWidth="1"/>
    <col min="11848" max="11851" width="10.375" style="22" customWidth="1"/>
    <col min="11852" max="11852" width="8" style="22" customWidth="1"/>
    <col min="11853" max="11853" width="0.75" style="22" customWidth="1"/>
    <col min="11854" max="11854" width="8" style="22" customWidth="1"/>
    <col min="11855" max="11858" width="10.25" style="22" customWidth="1"/>
    <col min="11859" max="11859" width="0.75" style="22" customWidth="1"/>
    <col min="11860" max="11860" width="8" style="22" customWidth="1"/>
    <col min="11861" max="11861" width="1" style="22" customWidth="1"/>
    <col min="11862" max="11862" width="8" style="22" customWidth="1"/>
    <col min="11863" max="11863" width="0.875" style="22" customWidth="1"/>
    <col min="11864" max="11867" width="10.25" style="22" customWidth="1"/>
    <col min="11868" max="11868" width="8" style="22" customWidth="1"/>
    <col min="11869" max="11869" width="0.875" style="22" customWidth="1"/>
    <col min="11870" max="11870" width="8" style="22" customWidth="1"/>
    <col min="11871" max="11874" width="10.125" style="22" customWidth="1"/>
    <col min="11875" max="11875" width="1.125" style="22" customWidth="1"/>
    <col min="11876" max="11876" width="8" style="22" customWidth="1"/>
    <col min="11877" max="11877" width="1.125" style="22" customWidth="1"/>
    <col min="11878" max="11878" width="8" style="22" customWidth="1"/>
    <col min="11879" max="11879" width="1" style="22" customWidth="1"/>
    <col min="11880" max="11883" width="10.125" style="22" customWidth="1"/>
    <col min="11884" max="11884" width="8" style="22" customWidth="1"/>
    <col min="11885" max="11885" width="1.5" style="22" customWidth="1"/>
    <col min="11886" max="11886" width="8" style="22"/>
    <col min="11887" max="11890" width="10.375" style="22" customWidth="1"/>
    <col min="11891" max="11891" width="1.25" style="22" customWidth="1"/>
    <col min="11892" max="11892" width="8" style="22"/>
    <col min="11893" max="11893" width="0.875" style="22" customWidth="1"/>
    <col min="11894" max="11894" width="8" style="22"/>
    <col min="11895" max="11895" width="1" style="22" customWidth="1"/>
    <col min="11896" max="11899" width="10.5" style="22" customWidth="1"/>
    <col min="11900" max="11900" width="8" style="22"/>
    <col min="11901" max="11901" width="1" style="22" customWidth="1"/>
    <col min="11902" max="11902" width="8" style="22"/>
    <col min="11903" max="11906" width="10.5" style="22" customWidth="1"/>
    <col min="11907" max="11907" width="0.875" style="22" customWidth="1"/>
    <col min="11908" max="11908" width="8" style="22"/>
    <col min="11909" max="11909" width="1" style="22" customWidth="1"/>
    <col min="11910" max="11910" width="8" style="22"/>
    <col min="11911" max="11911" width="0.875" style="22" customWidth="1"/>
    <col min="11912" max="11915" width="10.375" style="22" customWidth="1"/>
    <col min="11916" max="11916" width="8" style="22"/>
    <col min="11917" max="11917" width="0.875" style="22" customWidth="1"/>
    <col min="11918" max="11918" width="8" style="22"/>
    <col min="11919" max="11922" width="10.625" style="22" customWidth="1"/>
    <col min="11923" max="11923" width="1.125" style="22" customWidth="1"/>
    <col min="11924" max="11924" width="8" style="22"/>
    <col min="11925" max="11925" width="0.875" style="22" customWidth="1"/>
    <col min="11926" max="11926" width="8" style="22"/>
    <col min="11927" max="11927" width="1" style="22" customWidth="1"/>
    <col min="11928" max="11931" width="10.5" style="22" customWidth="1"/>
    <col min="11932" max="11932" width="8" style="22"/>
    <col min="11933" max="11933" width="0.875" style="22" customWidth="1"/>
    <col min="11934" max="11934" width="8" style="22"/>
    <col min="11935" max="11938" width="10.625" style="22" customWidth="1"/>
    <col min="11939" max="11939" width="0.75" style="22" customWidth="1"/>
    <col min="11940" max="11940" width="8" style="22"/>
    <col min="11941" max="11941" width="0.875" style="22" customWidth="1"/>
    <col min="11942" max="11942" width="8" style="22"/>
    <col min="11943" max="11943" width="0.75" style="22" customWidth="1"/>
    <col min="11944" max="11947" width="10.75" style="22" customWidth="1"/>
    <col min="11948" max="11948" width="8" style="22" customWidth="1"/>
    <col min="11949" max="11949" width="0.875" style="22" customWidth="1"/>
    <col min="11950" max="11950" width="8" style="22"/>
    <col min="11951" max="11954" width="11.125" style="22" customWidth="1"/>
    <col min="11955" max="11955" width="0.875" style="22" customWidth="1"/>
    <col min="11956" max="11956" width="8" style="22"/>
    <col min="11957" max="11957" width="0.75" style="22" customWidth="1"/>
    <col min="11958" max="11958" width="8" style="22"/>
    <col min="11959" max="11959" width="0.625" style="22" customWidth="1"/>
    <col min="11960" max="11963" width="10" style="22" customWidth="1"/>
    <col min="11964" max="11964" width="8" style="22"/>
    <col min="11965" max="11965" width="0.625" style="22" customWidth="1"/>
    <col min="11966" max="11966" width="8" style="22"/>
    <col min="11967" max="11970" width="10.25" style="22" customWidth="1"/>
    <col min="11971" max="11971" width="1.125" style="22" customWidth="1"/>
    <col min="11972" max="11972" width="8" style="22"/>
    <col min="11973" max="11973" width="0.875" style="22" customWidth="1"/>
    <col min="11974" max="11974" width="8" style="22"/>
    <col min="11975" max="11975" width="0.625" style="22" customWidth="1"/>
    <col min="11976" max="11979" width="10.625" style="22" customWidth="1"/>
    <col min="11980" max="11980" width="8.5" style="22" bestFit="1" customWidth="1"/>
    <col min="11981" max="11993" width="8" style="22"/>
    <col min="11994" max="11994" width="15.625" style="22" customWidth="1"/>
    <col min="11995" max="11995" width="8" style="22"/>
    <col min="11996" max="12021" width="0" style="22" hidden="1" customWidth="1"/>
    <col min="12022" max="12022" width="9.625" style="22" customWidth="1"/>
    <col min="12023" max="12037" width="0" style="22" hidden="1" customWidth="1"/>
    <col min="12038" max="12038" width="8" style="22" customWidth="1"/>
    <col min="12039" max="12043" width="0" style="22" hidden="1" customWidth="1"/>
    <col min="12044" max="12044" width="9" style="22" customWidth="1"/>
    <col min="12045" max="12045" width="0.625" style="22" customWidth="1"/>
    <col min="12046" max="12046" width="8" style="22" customWidth="1"/>
    <col min="12047" max="12050" width="10.5" style="22" customWidth="1"/>
    <col min="12051" max="12051" width="1" style="22" customWidth="1"/>
    <col min="12052" max="12052" width="8" style="22" customWidth="1"/>
    <col min="12053" max="12053" width="1.5" style="22" customWidth="1"/>
    <col min="12054" max="12054" width="8" style="22" customWidth="1"/>
    <col min="12055" max="12055" width="0.875" style="22" customWidth="1"/>
    <col min="12056" max="12059" width="10.75" style="22" customWidth="1"/>
    <col min="12060" max="12060" width="8" style="22" customWidth="1"/>
    <col min="12061" max="12061" width="1.375" style="22" customWidth="1"/>
    <col min="12062" max="12062" width="8" style="22" customWidth="1"/>
    <col min="12063" max="12066" width="10.375" style="22" customWidth="1"/>
    <col min="12067" max="12067" width="0.75" style="22" customWidth="1"/>
    <col min="12068" max="12068" width="8" style="22" customWidth="1"/>
    <col min="12069" max="12069" width="0.875" style="22" customWidth="1"/>
    <col min="12070" max="12070" width="8" style="22" customWidth="1"/>
    <col min="12071" max="12071" width="0.875" style="22" customWidth="1"/>
    <col min="12072" max="12075" width="10.5" style="22" customWidth="1"/>
    <col min="12076" max="12076" width="8.5" style="22" customWidth="1"/>
    <col min="12077" max="12077" width="1.25" style="22" customWidth="1"/>
    <col min="12078" max="12078" width="8" style="22" customWidth="1"/>
    <col min="12079" max="12082" width="10.25" style="22" customWidth="1"/>
    <col min="12083" max="12083" width="1.125" style="22" customWidth="1"/>
    <col min="12084" max="12084" width="8" style="22" customWidth="1"/>
    <col min="12085" max="12085" width="1.125" style="22" customWidth="1"/>
    <col min="12086" max="12086" width="8" style="22" customWidth="1"/>
    <col min="12087" max="12087" width="1" style="22" customWidth="1"/>
    <col min="12088" max="12091" width="10.5" style="22" customWidth="1"/>
    <col min="12092" max="12092" width="8" style="22" customWidth="1"/>
    <col min="12093" max="12093" width="1" style="22" customWidth="1"/>
    <col min="12094" max="12094" width="8" style="22" customWidth="1"/>
    <col min="12095" max="12098" width="10.625" style="22" customWidth="1"/>
    <col min="12099" max="12099" width="1" style="22" customWidth="1"/>
    <col min="12100" max="12100" width="8" style="22" customWidth="1"/>
    <col min="12101" max="12101" width="1.125" style="22" customWidth="1"/>
    <col min="12102" max="12102" width="8" style="22" customWidth="1"/>
    <col min="12103" max="12103" width="1.125" style="22" customWidth="1"/>
    <col min="12104" max="12107" width="10.375" style="22" customWidth="1"/>
    <col min="12108" max="12108" width="8" style="22" customWidth="1"/>
    <col min="12109" max="12109" width="0.75" style="22" customWidth="1"/>
    <col min="12110" max="12110" width="8" style="22" customWidth="1"/>
    <col min="12111" max="12114" width="10.25" style="22" customWidth="1"/>
    <col min="12115" max="12115" width="0.75" style="22" customWidth="1"/>
    <col min="12116" max="12116" width="8" style="22" customWidth="1"/>
    <col min="12117" max="12117" width="1" style="22" customWidth="1"/>
    <col min="12118" max="12118" width="8" style="22" customWidth="1"/>
    <col min="12119" max="12119" width="0.875" style="22" customWidth="1"/>
    <col min="12120" max="12123" width="10.25" style="22" customWidth="1"/>
    <col min="12124" max="12124" width="8" style="22" customWidth="1"/>
    <col min="12125" max="12125" width="0.875" style="22" customWidth="1"/>
    <col min="12126" max="12126" width="8" style="22" customWidth="1"/>
    <col min="12127" max="12130" width="10.125" style="22" customWidth="1"/>
    <col min="12131" max="12131" width="1.125" style="22" customWidth="1"/>
    <col min="12132" max="12132" width="8" style="22" customWidth="1"/>
    <col min="12133" max="12133" width="1.125" style="22" customWidth="1"/>
    <col min="12134" max="12134" width="8" style="22" customWidth="1"/>
    <col min="12135" max="12135" width="1" style="22" customWidth="1"/>
    <col min="12136" max="12139" width="10.125" style="22" customWidth="1"/>
    <col min="12140" max="12140" width="8" style="22" customWidth="1"/>
    <col min="12141" max="12141" width="1.5" style="22" customWidth="1"/>
    <col min="12142" max="12142" width="8" style="22"/>
    <col min="12143" max="12146" width="10.375" style="22" customWidth="1"/>
    <col min="12147" max="12147" width="1.25" style="22" customWidth="1"/>
    <col min="12148" max="12148" width="8" style="22"/>
    <col min="12149" max="12149" width="0.875" style="22" customWidth="1"/>
    <col min="12150" max="12150" width="8" style="22"/>
    <col min="12151" max="12151" width="1" style="22" customWidth="1"/>
    <col min="12152" max="12155" width="10.5" style="22" customWidth="1"/>
    <col min="12156" max="12156" width="8" style="22"/>
    <col min="12157" max="12157" width="1" style="22" customWidth="1"/>
    <col min="12158" max="12158" width="8" style="22"/>
    <col min="12159" max="12162" width="10.5" style="22" customWidth="1"/>
    <col min="12163" max="12163" width="0.875" style="22" customWidth="1"/>
    <col min="12164" max="12164" width="8" style="22"/>
    <col min="12165" max="12165" width="1" style="22" customWidth="1"/>
    <col min="12166" max="12166" width="8" style="22"/>
    <col min="12167" max="12167" width="0.875" style="22" customWidth="1"/>
    <col min="12168" max="12171" width="10.375" style="22" customWidth="1"/>
    <col min="12172" max="12172" width="8" style="22"/>
    <col min="12173" max="12173" width="0.875" style="22" customWidth="1"/>
    <col min="12174" max="12174" width="8" style="22"/>
    <col min="12175" max="12178" width="10.625" style="22" customWidth="1"/>
    <col min="12179" max="12179" width="1.125" style="22" customWidth="1"/>
    <col min="12180" max="12180" width="8" style="22"/>
    <col min="12181" max="12181" width="0.875" style="22" customWidth="1"/>
    <col min="12182" max="12182" width="8" style="22"/>
    <col min="12183" max="12183" width="1" style="22" customWidth="1"/>
    <col min="12184" max="12187" width="10.5" style="22" customWidth="1"/>
    <col min="12188" max="12188" width="8" style="22"/>
    <col min="12189" max="12189" width="0.875" style="22" customWidth="1"/>
    <col min="12190" max="12190" width="8" style="22"/>
    <col min="12191" max="12194" width="10.625" style="22" customWidth="1"/>
    <col min="12195" max="12195" width="0.75" style="22" customWidth="1"/>
    <col min="12196" max="12196" width="8" style="22"/>
    <col min="12197" max="12197" width="0.875" style="22" customWidth="1"/>
    <col min="12198" max="12198" width="8" style="22"/>
    <col min="12199" max="12199" width="0.75" style="22" customWidth="1"/>
    <col min="12200" max="12203" width="10.75" style="22" customWidth="1"/>
    <col min="12204" max="12204" width="8" style="22" customWidth="1"/>
    <col min="12205" max="12205" width="0.875" style="22" customWidth="1"/>
    <col min="12206" max="12206" width="8" style="22"/>
    <col min="12207" max="12210" width="11.125" style="22" customWidth="1"/>
    <col min="12211" max="12211" width="0.875" style="22" customWidth="1"/>
    <col min="12212" max="12212" width="8" style="22"/>
    <col min="12213" max="12213" width="0.75" style="22" customWidth="1"/>
    <col min="12214" max="12214" width="8" style="22"/>
    <col min="12215" max="12215" width="0.625" style="22" customWidth="1"/>
    <col min="12216" max="12219" width="10" style="22" customWidth="1"/>
    <col min="12220" max="12220" width="8" style="22"/>
    <col min="12221" max="12221" width="0.625" style="22" customWidth="1"/>
    <col min="12222" max="12222" width="8" style="22"/>
    <col min="12223" max="12226" width="10.25" style="22" customWidth="1"/>
    <col min="12227" max="12227" width="1.125" style="22" customWidth="1"/>
    <col min="12228" max="12228" width="8" style="22"/>
    <col min="12229" max="12229" width="0.875" style="22" customWidth="1"/>
    <col min="12230" max="12230" width="8" style="22"/>
    <col min="12231" max="12231" width="0.625" style="22" customWidth="1"/>
    <col min="12232" max="12235" width="10.625" style="22" customWidth="1"/>
    <col min="12236" max="12236" width="8.5" style="22" bestFit="1" customWidth="1"/>
    <col min="12237" max="12249" width="8" style="22"/>
    <col min="12250" max="12250" width="15.625" style="22" customWidth="1"/>
    <col min="12251" max="12251" width="8" style="22"/>
    <col min="12252" max="12277" width="0" style="22" hidden="1" customWidth="1"/>
    <col min="12278" max="12278" width="9.625" style="22" customWidth="1"/>
    <col min="12279" max="12293" width="0" style="22" hidden="1" customWidth="1"/>
    <col min="12294" max="12294" width="8" style="22" customWidth="1"/>
    <col min="12295" max="12299" width="0" style="22" hidden="1" customWidth="1"/>
    <col min="12300" max="12300" width="9" style="22" customWidth="1"/>
    <col min="12301" max="12301" width="0.625" style="22" customWidth="1"/>
    <col min="12302" max="12302" width="8" style="22" customWidth="1"/>
    <col min="12303" max="12306" width="10.5" style="22" customWidth="1"/>
    <col min="12307" max="12307" width="1" style="22" customWidth="1"/>
    <col min="12308" max="12308" width="8" style="22" customWidth="1"/>
    <col min="12309" max="12309" width="1.5" style="22" customWidth="1"/>
    <col min="12310" max="12310" width="8" style="22" customWidth="1"/>
    <col min="12311" max="12311" width="0.875" style="22" customWidth="1"/>
    <col min="12312" max="12315" width="10.75" style="22" customWidth="1"/>
    <col min="12316" max="12316" width="8" style="22" customWidth="1"/>
    <col min="12317" max="12317" width="1.375" style="22" customWidth="1"/>
    <col min="12318" max="12318" width="8" style="22" customWidth="1"/>
    <col min="12319" max="12322" width="10.375" style="22" customWidth="1"/>
    <col min="12323" max="12323" width="0.75" style="22" customWidth="1"/>
    <col min="12324" max="12324" width="8" style="22" customWidth="1"/>
    <col min="12325" max="12325" width="0.875" style="22" customWidth="1"/>
    <col min="12326" max="12326" width="8" style="22" customWidth="1"/>
    <col min="12327" max="12327" width="0.875" style="22" customWidth="1"/>
    <col min="12328" max="12331" width="10.5" style="22" customWidth="1"/>
    <col min="12332" max="12332" width="8.5" style="22" customWidth="1"/>
    <col min="12333" max="12333" width="1.25" style="22" customWidth="1"/>
    <col min="12334" max="12334" width="8" style="22" customWidth="1"/>
    <col min="12335" max="12338" width="10.25" style="22" customWidth="1"/>
    <col min="12339" max="12339" width="1.125" style="22" customWidth="1"/>
    <col min="12340" max="12340" width="8" style="22" customWidth="1"/>
    <col min="12341" max="12341" width="1.125" style="22" customWidth="1"/>
    <col min="12342" max="12342" width="8" style="22" customWidth="1"/>
    <col min="12343" max="12343" width="1" style="22" customWidth="1"/>
    <col min="12344" max="12347" width="10.5" style="22" customWidth="1"/>
    <col min="12348" max="12348" width="8" style="22" customWidth="1"/>
    <col min="12349" max="12349" width="1" style="22" customWidth="1"/>
    <col min="12350" max="12350" width="8" style="22" customWidth="1"/>
    <col min="12351" max="12354" width="10.625" style="22" customWidth="1"/>
    <col min="12355" max="12355" width="1" style="22" customWidth="1"/>
    <col min="12356" max="12356" width="8" style="22" customWidth="1"/>
    <col min="12357" max="12357" width="1.125" style="22" customWidth="1"/>
    <col min="12358" max="12358" width="8" style="22" customWidth="1"/>
    <col min="12359" max="12359" width="1.125" style="22" customWidth="1"/>
    <col min="12360" max="12363" width="10.375" style="22" customWidth="1"/>
    <col min="12364" max="12364" width="8" style="22" customWidth="1"/>
    <col min="12365" max="12365" width="0.75" style="22" customWidth="1"/>
    <col min="12366" max="12366" width="8" style="22" customWidth="1"/>
    <col min="12367" max="12370" width="10.25" style="22" customWidth="1"/>
    <col min="12371" max="12371" width="0.75" style="22" customWidth="1"/>
    <col min="12372" max="12372" width="8" style="22" customWidth="1"/>
    <col min="12373" max="12373" width="1" style="22" customWidth="1"/>
    <col min="12374" max="12374" width="8" style="22" customWidth="1"/>
    <col min="12375" max="12375" width="0.875" style="22" customWidth="1"/>
    <col min="12376" max="12379" width="10.25" style="22" customWidth="1"/>
    <col min="12380" max="12380" width="8" style="22" customWidth="1"/>
    <col min="12381" max="12381" width="0.875" style="22" customWidth="1"/>
    <col min="12382" max="12382" width="8" style="22" customWidth="1"/>
    <col min="12383" max="12386" width="10.125" style="22" customWidth="1"/>
    <col min="12387" max="12387" width="1.125" style="22" customWidth="1"/>
    <col min="12388" max="12388" width="8" style="22" customWidth="1"/>
    <col min="12389" max="12389" width="1.125" style="22" customWidth="1"/>
    <col min="12390" max="12390" width="8" style="22" customWidth="1"/>
    <col min="12391" max="12391" width="1" style="22" customWidth="1"/>
    <col min="12392" max="12395" width="10.125" style="22" customWidth="1"/>
    <col min="12396" max="12396" width="8" style="22" customWidth="1"/>
    <col min="12397" max="12397" width="1.5" style="22" customWidth="1"/>
    <col min="12398" max="12398" width="8" style="22"/>
    <col min="12399" max="12402" width="10.375" style="22" customWidth="1"/>
    <col min="12403" max="12403" width="1.25" style="22" customWidth="1"/>
    <col min="12404" max="12404" width="8" style="22"/>
    <col min="12405" max="12405" width="0.875" style="22" customWidth="1"/>
    <col min="12406" max="12406" width="8" style="22"/>
    <col min="12407" max="12407" width="1" style="22" customWidth="1"/>
    <col min="12408" max="12411" width="10.5" style="22" customWidth="1"/>
    <col min="12412" max="12412" width="8" style="22"/>
    <col min="12413" max="12413" width="1" style="22" customWidth="1"/>
    <col min="12414" max="12414" width="8" style="22"/>
    <col min="12415" max="12418" width="10.5" style="22" customWidth="1"/>
    <col min="12419" max="12419" width="0.875" style="22" customWidth="1"/>
    <col min="12420" max="12420" width="8" style="22"/>
    <col min="12421" max="12421" width="1" style="22" customWidth="1"/>
    <col min="12422" max="12422" width="8" style="22"/>
    <col min="12423" max="12423" width="0.875" style="22" customWidth="1"/>
    <col min="12424" max="12427" width="10.375" style="22" customWidth="1"/>
    <col min="12428" max="12428" width="8" style="22"/>
    <col min="12429" max="12429" width="0.875" style="22" customWidth="1"/>
    <col min="12430" max="12430" width="8" style="22"/>
    <col min="12431" max="12434" width="10.625" style="22" customWidth="1"/>
    <col min="12435" max="12435" width="1.125" style="22" customWidth="1"/>
    <col min="12436" max="12436" width="8" style="22"/>
    <col min="12437" max="12437" width="0.875" style="22" customWidth="1"/>
    <col min="12438" max="12438" width="8" style="22"/>
    <col min="12439" max="12439" width="1" style="22" customWidth="1"/>
    <col min="12440" max="12443" width="10.5" style="22" customWidth="1"/>
    <col min="12444" max="12444" width="8" style="22"/>
    <col min="12445" max="12445" width="0.875" style="22" customWidth="1"/>
    <col min="12446" max="12446" width="8" style="22"/>
    <col min="12447" max="12450" width="10.625" style="22" customWidth="1"/>
    <col min="12451" max="12451" width="0.75" style="22" customWidth="1"/>
    <col min="12452" max="12452" width="8" style="22"/>
    <col min="12453" max="12453" width="0.875" style="22" customWidth="1"/>
    <col min="12454" max="12454" width="8" style="22"/>
    <col min="12455" max="12455" width="0.75" style="22" customWidth="1"/>
    <col min="12456" max="12459" width="10.75" style="22" customWidth="1"/>
    <col min="12460" max="12460" width="8" style="22" customWidth="1"/>
    <col min="12461" max="12461" width="0.875" style="22" customWidth="1"/>
    <col min="12462" max="12462" width="8" style="22"/>
    <col min="12463" max="12466" width="11.125" style="22" customWidth="1"/>
    <col min="12467" max="12467" width="0.875" style="22" customWidth="1"/>
    <col min="12468" max="12468" width="8" style="22"/>
    <col min="12469" max="12469" width="0.75" style="22" customWidth="1"/>
    <col min="12470" max="12470" width="8" style="22"/>
    <col min="12471" max="12471" width="0.625" style="22" customWidth="1"/>
    <col min="12472" max="12475" width="10" style="22" customWidth="1"/>
    <col min="12476" max="12476" width="8" style="22"/>
    <col min="12477" max="12477" width="0.625" style="22" customWidth="1"/>
    <col min="12478" max="12478" width="8" style="22"/>
    <col min="12479" max="12482" width="10.25" style="22" customWidth="1"/>
    <col min="12483" max="12483" width="1.125" style="22" customWidth="1"/>
    <col min="12484" max="12484" width="8" style="22"/>
    <col min="12485" max="12485" width="0.875" style="22" customWidth="1"/>
    <col min="12486" max="12486" width="8" style="22"/>
    <col min="12487" max="12487" width="0.625" style="22" customWidth="1"/>
    <col min="12488" max="12491" width="10.625" style="22" customWidth="1"/>
    <col min="12492" max="12492" width="8.5" style="22" bestFit="1" customWidth="1"/>
    <col min="12493" max="12505" width="8" style="22"/>
    <col min="12506" max="12506" width="15.625" style="22" customWidth="1"/>
    <col min="12507" max="12507" width="8" style="22"/>
    <col min="12508" max="12533" width="0" style="22" hidden="1" customWidth="1"/>
    <col min="12534" max="12534" width="9.625" style="22" customWidth="1"/>
    <col min="12535" max="12549" width="0" style="22" hidden="1" customWidth="1"/>
    <col min="12550" max="12550" width="8" style="22" customWidth="1"/>
    <col min="12551" max="12555" width="0" style="22" hidden="1" customWidth="1"/>
    <col min="12556" max="12556" width="9" style="22" customWidth="1"/>
    <col min="12557" max="12557" width="0.625" style="22" customWidth="1"/>
    <col min="12558" max="12558" width="8" style="22" customWidth="1"/>
    <col min="12559" max="12562" width="10.5" style="22" customWidth="1"/>
    <col min="12563" max="12563" width="1" style="22" customWidth="1"/>
    <col min="12564" max="12564" width="8" style="22" customWidth="1"/>
    <col min="12565" max="12565" width="1.5" style="22" customWidth="1"/>
    <col min="12566" max="12566" width="8" style="22" customWidth="1"/>
    <col min="12567" max="12567" width="0.875" style="22" customWidth="1"/>
    <col min="12568" max="12571" width="10.75" style="22" customWidth="1"/>
    <col min="12572" max="12572" width="8" style="22" customWidth="1"/>
    <col min="12573" max="12573" width="1.375" style="22" customWidth="1"/>
    <col min="12574" max="12574" width="8" style="22" customWidth="1"/>
    <col min="12575" max="12578" width="10.375" style="22" customWidth="1"/>
    <col min="12579" max="12579" width="0.75" style="22" customWidth="1"/>
    <col min="12580" max="12580" width="8" style="22" customWidth="1"/>
    <col min="12581" max="12581" width="0.875" style="22" customWidth="1"/>
    <col min="12582" max="12582" width="8" style="22" customWidth="1"/>
    <col min="12583" max="12583" width="0.875" style="22" customWidth="1"/>
    <col min="12584" max="12587" width="10.5" style="22" customWidth="1"/>
    <col min="12588" max="12588" width="8.5" style="22" customWidth="1"/>
    <col min="12589" max="12589" width="1.25" style="22" customWidth="1"/>
    <col min="12590" max="12590" width="8" style="22" customWidth="1"/>
    <col min="12591" max="12594" width="10.25" style="22" customWidth="1"/>
    <col min="12595" max="12595" width="1.125" style="22" customWidth="1"/>
    <col min="12596" max="12596" width="8" style="22" customWidth="1"/>
    <col min="12597" max="12597" width="1.125" style="22" customWidth="1"/>
    <col min="12598" max="12598" width="8" style="22" customWidth="1"/>
    <col min="12599" max="12599" width="1" style="22" customWidth="1"/>
    <col min="12600" max="12603" width="10.5" style="22" customWidth="1"/>
    <col min="12604" max="12604" width="8" style="22" customWidth="1"/>
    <col min="12605" max="12605" width="1" style="22" customWidth="1"/>
    <col min="12606" max="12606" width="8" style="22" customWidth="1"/>
    <col min="12607" max="12610" width="10.625" style="22" customWidth="1"/>
    <col min="12611" max="12611" width="1" style="22" customWidth="1"/>
    <col min="12612" max="12612" width="8" style="22" customWidth="1"/>
    <col min="12613" max="12613" width="1.125" style="22" customWidth="1"/>
    <col min="12614" max="12614" width="8" style="22" customWidth="1"/>
    <col min="12615" max="12615" width="1.125" style="22" customWidth="1"/>
    <col min="12616" max="12619" width="10.375" style="22" customWidth="1"/>
    <col min="12620" max="12620" width="8" style="22" customWidth="1"/>
    <col min="12621" max="12621" width="0.75" style="22" customWidth="1"/>
    <col min="12622" max="12622" width="8" style="22" customWidth="1"/>
    <col min="12623" max="12626" width="10.25" style="22" customWidth="1"/>
    <col min="12627" max="12627" width="0.75" style="22" customWidth="1"/>
    <col min="12628" max="12628" width="8" style="22" customWidth="1"/>
    <col min="12629" max="12629" width="1" style="22" customWidth="1"/>
    <col min="12630" max="12630" width="8" style="22" customWidth="1"/>
    <col min="12631" max="12631" width="0.875" style="22" customWidth="1"/>
    <col min="12632" max="12635" width="10.25" style="22" customWidth="1"/>
    <col min="12636" max="12636" width="8" style="22" customWidth="1"/>
    <col min="12637" max="12637" width="0.875" style="22" customWidth="1"/>
    <col min="12638" max="12638" width="8" style="22" customWidth="1"/>
    <col min="12639" max="12642" width="10.125" style="22" customWidth="1"/>
    <col min="12643" max="12643" width="1.125" style="22" customWidth="1"/>
    <col min="12644" max="12644" width="8" style="22" customWidth="1"/>
    <col min="12645" max="12645" width="1.125" style="22" customWidth="1"/>
    <col min="12646" max="12646" width="8" style="22" customWidth="1"/>
    <col min="12647" max="12647" width="1" style="22" customWidth="1"/>
    <col min="12648" max="12651" width="10.125" style="22" customWidth="1"/>
    <col min="12652" max="12652" width="8" style="22" customWidth="1"/>
    <col min="12653" max="12653" width="1.5" style="22" customWidth="1"/>
    <col min="12654" max="12654" width="8" style="22"/>
    <col min="12655" max="12658" width="10.375" style="22" customWidth="1"/>
    <col min="12659" max="12659" width="1.25" style="22" customWidth="1"/>
    <col min="12660" max="12660" width="8" style="22"/>
    <col min="12661" max="12661" width="0.875" style="22" customWidth="1"/>
    <col min="12662" max="12662" width="8" style="22"/>
    <col min="12663" max="12663" width="1" style="22" customWidth="1"/>
    <col min="12664" max="12667" width="10.5" style="22" customWidth="1"/>
    <col min="12668" max="12668" width="8" style="22"/>
    <col min="12669" max="12669" width="1" style="22" customWidth="1"/>
    <col min="12670" max="12670" width="8" style="22"/>
    <col min="12671" max="12674" width="10.5" style="22" customWidth="1"/>
    <col min="12675" max="12675" width="0.875" style="22" customWidth="1"/>
    <col min="12676" max="12676" width="8" style="22"/>
    <col min="12677" max="12677" width="1" style="22" customWidth="1"/>
    <col min="12678" max="12678" width="8" style="22"/>
    <col min="12679" max="12679" width="0.875" style="22" customWidth="1"/>
    <col min="12680" max="12683" width="10.375" style="22" customWidth="1"/>
    <col min="12684" max="12684" width="8" style="22"/>
    <col min="12685" max="12685" width="0.875" style="22" customWidth="1"/>
    <col min="12686" max="12686" width="8" style="22"/>
    <col min="12687" max="12690" width="10.625" style="22" customWidth="1"/>
    <col min="12691" max="12691" width="1.125" style="22" customWidth="1"/>
    <col min="12692" max="12692" width="8" style="22"/>
    <col min="12693" max="12693" width="0.875" style="22" customWidth="1"/>
    <col min="12694" max="12694" width="8" style="22"/>
    <col min="12695" max="12695" width="1" style="22" customWidth="1"/>
    <col min="12696" max="12699" width="10.5" style="22" customWidth="1"/>
    <col min="12700" max="12700" width="8" style="22"/>
    <col min="12701" max="12701" width="0.875" style="22" customWidth="1"/>
    <col min="12702" max="12702" width="8" style="22"/>
    <col min="12703" max="12706" width="10.625" style="22" customWidth="1"/>
    <col min="12707" max="12707" width="0.75" style="22" customWidth="1"/>
    <col min="12708" max="12708" width="8" style="22"/>
    <col min="12709" max="12709" width="0.875" style="22" customWidth="1"/>
    <col min="12710" max="12710" width="8" style="22"/>
    <col min="12711" max="12711" width="0.75" style="22" customWidth="1"/>
    <col min="12712" max="12715" width="10.75" style="22" customWidth="1"/>
    <col min="12716" max="12716" width="8" style="22" customWidth="1"/>
    <col min="12717" max="12717" width="0.875" style="22" customWidth="1"/>
    <col min="12718" max="12718" width="8" style="22"/>
    <col min="12719" max="12722" width="11.125" style="22" customWidth="1"/>
    <col min="12723" max="12723" width="0.875" style="22" customWidth="1"/>
    <col min="12724" max="12724" width="8" style="22"/>
    <col min="12725" max="12725" width="0.75" style="22" customWidth="1"/>
    <col min="12726" max="12726" width="8" style="22"/>
    <col min="12727" max="12727" width="0.625" style="22" customWidth="1"/>
    <col min="12728" max="12731" width="10" style="22" customWidth="1"/>
    <col min="12732" max="12732" width="8" style="22"/>
    <col min="12733" max="12733" width="0.625" style="22" customWidth="1"/>
    <col min="12734" max="12734" width="8" style="22"/>
    <col min="12735" max="12738" width="10.25" style="22" customWidth="1"/>
    <col min="12739" max="12739" width="1.125" style="22" customWidth="1"/>
    <col min="12740" max="12740" width="8" style="22"/>
    <col min="12741" max="12741" width="0.875" style="22" customWidth="1"/>
    <col min="12742" max="12742" width="8" style="22"/>
    <col min="12743" max="12743" width="0.625" style="22" customWidth="1"/>
    <col min="12744" max="12747" width="10.625" style="22" customWidth="1"/>
    <col min="12748" max="12748" width="8.5" style="22" bestFit="1" customWidth="1"/>
    <col min="12749" max="12761" width="8" style="22"/>
    <col min="12762" max="12762" width="15.625" style="22" customWidth="1"/>
    <col min="12763" max="12763" width="8" style="22"/>
    <col min="12764" max="12789" width="0" style="22" hidden="1" customWidth="1"/>
    <col min="12790" max="12790" width="9.625" style="22" customWidth="1"/>
    <col min="12791" max="12805" width="0" style="22" hidden="1" customWidth="1"/>
    <col min="12806" max="12806" width="8" style="22" customWidth="1"/>
    <col min="12807" max="12811" width="0" style="22" hidden="1" customWidth="1"/>
    <col min="12812" max="12812" width="9" style="22" customWidth="1"/>
    <col min="12813" max="12813" width="0.625" style="22" customWidth="1"/>
    <col min="12814" max="12814" width="8" style="22" customWidth="1"/>
    <col min="12815" max="12818" width="10.5" style="22" customWidth="1"/>
    <col min="12819" max="12819" width="1" style="22" customWidth="1"/>
    <col min="12820" max="12820" width="8" style="22" customWidth="1"/>
    <col min="12821" max="12821" width="1.5" style="22" customWidth="1"/>
    <col min="12822" max="12822" width="8" style="22" customWidth="1"/>
    <col min="12823" max="12823" width="0.875" style="22" customWidth="1"/>
    <col min="12824" max="12827" width="10.75" style="22" customWidth="1"/>
    <col min="12828" max="12828" width="8" style="22" customWidth="1"/>
    <col min="12829" max="12829" width="1.375" style="22" customWidth="1"/>
    <col min="12830" max="12830" width="8" style="22" customWidth="1"/>
    <col min="12831" max="12834" width="10.375" style="22" customWidth="1"/>
    <col min="12835" max="12835" width="0.75" style="22" customWidth="1"/>
    <col min="12836" max="12836" width="8" style="22" customWidth="1"/>
    <col min="12837" max="12837" width="0.875" style="22" customWidth="1"/>
    <col min="12838" max="12838" width="8" style="22" customWidth="1"/>
    <col min="12839" max="12839" width="0.875" style="22" customWidth="1"/>
    <col min="12840" max="12843" width="10.5" style="22" customWidth="1"/>
    <col min="12844" max="12844" width="8.5" style="22" customWidth="1"/>
    <col min="12845" max="12845" width="1.25" style="22" customWidth="1"/>
    <col min="12846" max="12846" width="8" style="22" customWidth="1"/>
    <col min="12847" max="12850" width="10.25" style="22" customWidth="1"/>
    <col min="12851" max="12851" width="1.125" style="22" customWidth="1"/>
    <col min="12852" max="12852" width="8" style="22" customWidth="1"/>
    <col min="12853" max="12853" width="1.125" style="22" customWidth="1"/>
    <col min="12854" max="12854" width="8" style="22" customWidth="1"/>
    <col min="12855" max="12855" width="1" style="22" customWidth="1"/>
    <col min="12856" max="12859" width="10.5" style="22" customWidth="1"/>
    <col min="12860" max="12860" width="8" style="22" customWidth="1"/>
    <col min="12861" max="12861" width="1" style="22" customWidth="1"/>
    <col min="12862" max="12862" width="8" style="22" customWidth="1"/>
    <col min="12863" max="12866" width="10.625" style="22" customWidth="1"/>
    <col min="12867" max="12867" width="1" style="22" customWidth="1"/>
    <col min="12868" max="12868" width="8" style="22" customWidth="1"/>
    <col min="12869" max="12869" width="1.125" style="22" customWidth="1"/>
    <col min="12870" max="12870" width="8" style="22" customWidth="1"/>
    <col min="12871" max="12871" width="1.125" style="22" customWidth="1"/>
    <col min="12872" max="12875" width="10.375" style="22" customWidth="1"/>
    <col min="12876" max="12876" width="8" style="22" customWidth="1"/>
    <col min="12877" max="12877" width="0.75" style="22" customWidth="1"/>
    <col min="12878" max="12878" width="8" style="22" customWidth="1"/>
    <col min="12879" max="12882" width="10.25" style="22" customWidth="1"/>
    <col min="12883" max="12883" width="0.75" style="22" customWidth="1"/>
    <col min="12884" max="12884" width="8" style="22" customWidth="1"/>
    <col min="12885" max="12885" width="1" style="22" customWidth="1"/>
    <col min="12886" max="12886" width="8" style="22" customWidth="1"/>
    <col min="12887" max="12887" width="0.875" style="22" customWidth="1"/>
    <col min="12888" max="12891" width="10.25" style="22" customWidth="1"/>
    <col min="12892" max="12892" width="8" style="22" customWidth="1"/>
    <col min="12893" max="12893" width="0.875" style="22" customWidth="1"/>
    <col min="12894" max="12894" width="8" style="22" customWidth="1"/>
    <col min="12895" max="12898" width="10.125" style="22" customWidth="1"/>
    <col min="12899" max="12899" width="1.125" style="22" customWidth="1"/>
    <col min="12900" max="12900" width="8" style="22" customWidth="1"/>
    <col min="12901" max="12901" width="1.125" style="22" customWidth="1"/>
    <col min="12902" max="12902" width="8" style="22" customWidth="1"/>
    <col min="12903" max="12903" width="1" style="22" customWidth="1"/>
    <col min="12904" max="12907" width="10.125" style="22" customWidth="1"/>
    <col min="12908" max="12908" width="8" style="22" customWidth="1"/>
    <col min="12909" max="12909" width="1.5" style="22" customWidth="1"/>
    <col min="12910" max="12910" width="8" style="22"/>
    <col min="12911" max="12914" width="10.375" style="22" customWidth="1"/>
    <col min="12915" max="12915" width="1.25" style="22" customWidth="1"/>
    <col min="12916" max="12916" width="8" style="22"/>
    <col min="12917" max="12917" width="0.875" style="22" customWidth="1"/>
    <col min="12918" max="12918" width="8" style="22"/>
    <col min="12919" max="12919" width="1" style="22" customWidth="1"/>
    <col min="12920" max="12923" width="10.5" style="22" customWidth="1"/>
    <col min="12924" max="12924" width="8" style="22"/>
    <col min="12925" max="12925" width="1" style="22" customWidth="1"/>
    <col min="12926" max="12926" width="8" style="22"/>
    <col min="12927" max="12930" width="10.5" style="22" customWidth="1"/>
    <col min="12931" max="12931" width="0.875" style="22" customWidth="1"/>
    <col min="12932" max="12932" width="8" style="22"/>
    <col min="12933" max="12933" width="1" style="22" customWidth="1"/>
    <col min="12934" max="12934" width="8" style="22"/>
    <col min="12935" max="12935" width="0.875" style="22" customWidth="1"/>
    <col min="12936" max="12939" width="10.375" style="22" customWidth="1"/>
    <col min="12940" max="12940" width="8" style="22"/>
    <col min="12941" max="12941" width="0.875" style="22" customWidth="1"/>
    <col min="12942" max="12942" width="8" style="22"/>
    <col min="12943" max="12946" width="10.625" style="22" customWidth="1"/>
    <col min="12947" max="12947" width="1.125" style="22" customWidth="1"/>
    <col min="12948" max="12948" width="8" style="22"/>
    <col min="12949" max="12949" width="0.875" style="22" customWidth="1"/>
    <col min="12950" max="12950" width="8" style="22"/>
    <col min="12951" max="12951" width="1" style="22" customWidth="1"/>
    <col min="12952" max="12955" width="10.5" style="22" customWidth="1"/>
    <col min="12956" max="12956" width="8" style="22"/>
    <col min="12957" max="12957" width="0.875" style="22" customWidth="1"/>
    <col min="12958" max="12958" width="8" style="22"/>
    <col min="12959" max="12962" width="10.625" style="22" customWidth="1"/>
    <col min="12963" max="12963" width="0.75" style="22" customWidth="1"/>
    <col min="12964" max="12964" width="8" style="22"/>
    <col min="12965" max="12965" width="0.875" style="22" customWidth="1"/>
    <col min="12966" max="12966" width="8" style="22"/>
    <col min="12967" max="12967" width="0.75" style="22" customWidth="1"/>
    <col min="12968" max="12971" width="10.75" style="22" customWidth="1"/>
    <col min="12972" max="12972" width="8" style="22" customWidth="1"/>
    <col min="12973" max="12973" width="0.875" style="22" customWidth="1"/>
    <col min="12974" max="12974" width="8" style="22"/>
    <col min="12975" max="12978" width="11.125" style="22" customWidth="1"/>
    <col min="12979" max="12979" width="0.875" style="22" customWidth="1"/>
    <col min="12980" max="12980" width="8" style="22"/>
    <col min="12981" max="12981" width="0.75" style="22" customWidth="1"/>
    <col min="12982" max="12982" width="8" style="22"/>
    <col min="12983" max="12983" width="0.625" style="22" customWidth="1"/>
    <col min="12984" max="12987" width="10" style="22" customWidth="1"/>
    <col min="12988" max="12988" width="8" style="22"/>
    <col min="12989" max="12989" width="0.625" style="22" customWidth="1"/>
    <col min="12990" max="12990" width="8" style="22"/>
    <col min="12991" max="12994" width="10.25" style="22" customWidth="1"/>
    <col min="12995" max="12995" width="1.125" style="22" customWidth="1"/>
    <col min="12996" max="12996" width="8" style="22"/>
    <col min="12997" max="12997" width="0.875" style="22" customWidth="1"/>
    <col min="12998" max="12998" width="8" style="22"/>
    <col min="12999" max="12999" width="0.625" style="22" customWidth="1"/>
    <col min="13000" max="13003" width="10.625" style="22" customWidth="1"/>
    <col min="13004" max="13004" width="8.5" style="22" bestFit="1" customWidth="1"/>
    <col min="13005" max="13017" width="8" style="22"/>
    <col min="13018" max="13018" width="15.625" style="22" customWidth="1"/>
    <col min="13019" max="13019" width="8" style="22"/>
    <col min="13020" max="13045" width="0" style="22" hidden="1" customWidth="1"/>
    <col min="13046" max="13046" width="9.625" style="22" customWidth="1"/>
    <col min="13047" max="13061" width="0" style="22" hidden="1" customWidth="1"/>
    <col min="13062" max="13062" width="8" style="22" customWidth="1"/>
    <col min="13063" max="13067" width="0" style="22" hidden="1" customWidth="1"/>
    <col min="13068" max="13068" width="9" style="22" customWidth="1"/>
    <col min="13069" max="13069" width="0.625" style="22" customWidth="1"/>
    <col min="13070" max="13070" width="8" style="22" customWidth="1"/>
    <col min="13071" max="13074" width="10.5" style="22" customWidth="1"/>
    <col min="13075" max="13075" width="1" style="22" customWidth="1"/>
    <col min="13076" max="13076" width="8" style="22" customWidth="1"/>
    <col min="13077" max="13077" width="1.5" style="22" customWidth="1"/>
    <col min="13078" max="13078" width="8" style="22" customWidth="1"/>
    <col min="13079" max="13079" width="0.875" style="22" customWidth="1"/>
    <col min="13080" max="13083" width="10.75" style="22" customWidth="1"/>
    <col min="13084" max="13084" width="8" style="22" customWidth="1"/>
    <col min="13085" max="13085" width="1.375" style="22" customWidth="1"/>
    <col min="13086" max="13086" width="8" style="22" customWidth="1"/>
    <col min="13087" max="13090" width="10.375" style="22" customWidth="1"/>
    <col min="13091" max="13091" width="0.75" style="22" customWidth="1"/>
    <col min="13092" max="13092" width="8" style="22" customWidth="1"/>
    <col min="13093" max="13093" width="0.875" style="22" customWidth="1"/>
    <col min="13094" max="13094" width="8" style="22" customWidth="1"/>
    <col min="13095" max="13095" width="0.875" style="22" customWidth="1"/>
    <col min="13096" max="13099" width="10.5" style="22" customWidth="1"/>
    <col min="13100" max="13100" width="8.5" style="22" customWidth="1"/>
    <col min="13101" max="13101" width="1.25" style="22" customWidth="1"/>
    <col min="13102" max="13102" width="8" style="22" customWidth="1"/>
    <col min="13103" max="13106" width="10.25" style="22" customWidth="1"/>
    <col min="13107" max="13107" width="1.125" style="22" customWidth="1"/>
    <col min="13108" max="13108" width="8" style="22" customWidth="1"/>
    <col min="13109" max="13109" width="1.125" style="22" customWidth="1"/>
    <col min="13110" max="13110" width="8" style="22" customWidth="1"/>
    <col min="13111" max="13111" width="1" style="22" customWidth="1"/>
    <col min="13112" max="13115" width="10.5" style="22" customWidth="1"/>
    <col min="13116" max="13116" width="8" style="22" customWidth="1"/>
    <col min="13117" max="13117" width="1" style="22" customWidth="1"/>
    <col min="13118" max="13118" width="8" style="22" customWidth="1"/>
    <col min="13119" max="13122" width="10.625" style="22" customWidth="1"/>
    <col min="13123" max="13123" width="1" style="22" customWidth="1"/>
    <col min="13124" max="13124" width="8" style="22" customWidth="1"/>
    <col min="13125" max="13125" width="1.125" style="22" customWidth="1"/>
    <col min="13126" max="13126" width="8" style="22" customWidth="1"/>
    <col min="13127" max="13127" width="1.125" style="22" customWidth="1"/>
    <col min="13128" max="13131" width="10.375" style="22" customWidth="1"/>
    <col min="13132" max="13132" width="8" style="22" customWidth="1"/>
    <col min="13133" max="13133" width="0.75" style="22" customWidth="1"/>
    <col min="13134" max="13134" width="8" style="22" customWidth="1"/>
    <col min="13135" max="13138" width="10.25" style="22" customWidth="1"/>
    <col min="13139" max="13139" width="0.75" style="22" customWidth="1"/>
    <col min="13140" max="13140" width="8" style="22" customWidth="1"/>
    <col min="13141" max="13141" width="1" style="22" customWidth="1"/>
    <col min="13142" max="13142" width="8" style="22" customWidth="1"/>
    <col min="13143" max="13143" width="0.875" style="22" customWidth="1"/>
    <col min="13144" max="13147" width="10.25" style="22" customWidth="1"/>
    <col min="13148" max="13148" width="8" style="22" customWidth="1"/>
    <col min="13149" max="13149" width="0.875" style="22" customWidth="1"/>
    <col min="13150" max="13150" width="8" style="22" customWidth="1"/>
    <col min="13151" max="13154" width="10.125" style="22" customWidth="1"/>
    <col min="13155" max="13155" width="1.125" style="22" customWidth="1"/>
    <col min="13156" max="13156" width="8" style="22" customWidth="1"/>
    <col min="13157" max="13157" width="1.125" style="22" customWidth="1"/>
    <col min="13158" max="13158" width="8" style="22" customWidth="1"/>
    <col min="13159" max="13159" width="1" style="22" customWidth="1"/>
    <col min="13160" max="13163" width="10.125" style="22" customWidth="1"/>
    <col min="13164" max="13164" width="8" style="22" customWidth="1"/>
    <col min="13165" max="13165" width="1.5" style="22" customWidth="1"/>
    <col min="13166" max="13166" width="8" style="22"/>
    <col min="13167" max="13170" width="10.375" style="22" customWidth="1"/>
    <col min="13171" max="13171" width="1.25" style="22" customWidth="1"/>
    <col min="13172" max="13172" width="8" style="22"/>
    <col min="13173" max="13173" width="0.875" style="22" customWidth="1"/>
    <col min="13174" max="13174" width="8" style="22"/>
    <col min="13175" max="13175" width="1" style="22" customWidth="1"/>
    <col min="13176" max="13179" width="10.5" style="22" customWidth="1"/>
    <col min="13180" max="13180" width="8" style="22"/>
    <col min="13181" max="13181" width="1" style="22" customWidth="1"/>
    <col min="13182" max="13182" width="8" style="22"/>
    <col min="13183" max="13186" width="10.5" style="22" customWidth="1"/>
    <col min="13187" max="13187" width="0.875" style="22" customWidth="1"/>
    <col min="13188" max="13188" width="8" style="22"/>
    <col min="13189" max="13189" width="1" style="22" customWidth="1"/>
    <col min="13190" max="13190" width="8" style="22"/>
    <col min="13191" max="13191" width="0.875" style="22" customWidth="1"/>
    <col min="13192" max="13195" width="10.375" style="22" customWidth="1"/>
    <col min="13196" max="13196" width="8" style="22"/>
    <col min="13197" max="13197" width="0.875" style="22" customWidth="1"/>
    <col min="13198" max="13198" width="8" style="22"/>
    <col min="13199" max="13202" width="10.625" style="22" customWidth="1"/>
    <col min="13203" max="13203" width="1.125" style="22" customWidth="1"/>
    <col min="13204" max="13204" width="8" style="22"/>
    <col min="13205" max="13205" width="0.875" style="22" customWidth="1"/>
    <col min="13206" max="13206" width="8" style="22"/>
    <col min="13207" max="13207" width="1" style="22" customWidth="1"/>
    <col min="13208" max="13211" width="10.5" style="22" customWidth="1"/>
    <col min="13212" max="13212" width="8" style="22"/>
    <col min="13213" max="13213" width="0.875" style="22" customWidth="1"/>
    <col min="13214" max="13214" width="8" style="22"/>
    <col min="13215" max="13218" width="10.625" style="22" customWidth="1"/>
    <col min="13219" max="13219" width="0.75" style="22" customWidth="1"/>
    <col min="13220" max="13220" width="8" style="22"/>
    <col min="13221" max="13221" width="0.875" style="22" customWidth="1"/>
    <col min="13222" max="13222" width="8" style="22"/>
    <col min="13223" max="13223" width="0.75" style="22" customWidth="1"/>
    <col min="13224" max="13227" width="10.75" style="22" customWidth="1"/>
    <col min="13228" max="13228" width="8" style="22" customWidth="1"/>
    <col min="13229" max="13229" width="0.875" style="22" customWidth="1"/>
    <col min="13230" max="13230" width="8" style="22"/>
    <col min="13231" max="13234" width="11.125" style="22" customWidth="1"/>
    <col min="13235" max="13235" width="0.875" style="22" customWidth="1"/>
    <col min="13236" max="13236" width="8" style="22"/>
    <col min="13237" max="13237" width="0.75" style="22" customWidth="1"/>
    <col min="13238" max="13238" width="8" style="22"/>
    <col min="13239" max="13239" width="0.625" style="22" customWidth="1"/>
    <col min="13240" max="13243" width="10" style="22" customWidth="1"/>
    <col min="13244" max="13244" width="8" style="22"/>
    <col min="13245" max="13245" width="0.625" style="22" customWidth="1"/>
    <col min="13246" max="13246" width="8" style="22"/>
    <col min="13247" max="13250" width="10.25" style="22" customWidth="1"/>
    <col min="13251" max="13251" width="1.125" style="22" customWidth="1"/>
    <col min="13252" max="13252" width="8" style="22"/>
    <col min="13253" max="13253" width="0.875" style="22" customWidth="1"/>
    <col min="13254" max="13254" width="8" style="22"/>
    <col min="13255" max="13255" width="0.625" style="22" customWidth="1"/>
    <col min="13256" max="13259" width="10.625" style="22" customWidth="1"/>
    <col min="13260" max="13260" width="8.5" style="22" bestFit="1" customWidth="1"/>
    <col min="13261" max="13273" width="8" style="22"/>
    <col min="13274" max="13274" width="15.625" style="22" customWidth="1"/>
    <col min="13275" max="13275" width="8" style="22"/>
    <col min="13276" max="13301" width="0" style="22" hidden="1" customWidth="1"/>
    <col min="13302" max="13302" width="9.625" style="22" customWidth="1"/>
    <col min="13303" max="13317" width="0" style="22" hidden="1" customWidth="1"/>
    <col min="13318" max="13318" width="8" style="22" customWidth="1"/>
    <col min="13319" max="13323" width="0" style="22" hidden="1" customWidth="1"/>
    <col min="13324" max="13324" width="9" style="22" customWidth="1"/>
    <col min="13325" max="13325" width="0.625" style="22" customWidth="1"/>
    <col min="13326" max="13326" width="8" style="22" customWidth="1"/>
    <col min="13327" max="13330" width="10.5" style="22" customWidth="1"/>
    <col min="13331" max="13331" width="1" style="22" customWidth="1"/>
    <col min="13332" max="13332" width="8" style="22" customWidth="1"/>
    <col min="13333" max="13333" width="1.5" style="22" customWidth="1"/>
    <col min="13334" max="13334" width="8" style="22" customWidth="1"/>
    <col min="13335" max="13335" width="0.875" style="22" customWidth="1"/>
    <col min="13336" max="13339" width="10.75" style="22" customWidth="1"/>
    <col min="13340" max="13340" width="8" style="22" customWidth="1"/>
    <col min="13341" max="13341" width="1.375" style="22" customWidth="1"/>
    <col min="13342" max="13342" width="8" style="22" customWidth="1"/>
    <col min="13343" max="13346" width="10.375" style="22" customWidth="1"/>
    <col min="13347" max="13347" width="0.75" style="22" customWidth="1"/>
    <col min="13348" max="13348" width="8" style="22" customWidth="1"/>
    <col min="13349" max="13349" width="0.875" style="22" customWidth="1"/>
    <col min="13350" max="13350" width="8" style="22" customWidth="1"/>
    <col min="13351" max="13351" width="0.875" style="22" customWidth="1"/>
    <col min="13352" max="13355" width="10.5" style="22" customWidth="1"/>
    <col min="13356" max="13356" width="8.5" style="22" customWidth="1"/>
    <col min="13357" max="13357" width="1.25" style="22" customWidth="1"/>
    <col min="13358" max="13358" width="8" style="22" customWidth="1"/>
    <col min="13359" max="13362" width="10.25" style="22" customWidth="1"/>
    <col min="13363" max="13363" width="1.125" style="22" customWidth="1"/>
    <col min="13364" max="13364" width="8" style="22" customWidth="1"/>
    <col min="13365" max="13365" width="1.125" style="22" customWidth="1"/>
    <col min="13366" max="13366" width="8" style="22" customWidth="1"/>
    <col min="13367" max="13367" width="1" style="22" customWidth="1"/>
    <col min="13368" max="13371" width="10.5" style="22" customWidth="1"/>
    <col min="13372" max="13372" width="8" style="22" customWidth="1"/>
    <col min="13373" max="13373" width="1" style="22" customWidth="1"/>
    <col min="13374" max="13374" width="8" style="22" customWidth="1"/>
    <col min="13375" max="13378" width="10.625" style="22" customWidth="1"/>
    <col min="13379" max="13379" width="1" style="22" customWidth="1"/>
    <col min="13380" max="13380" width="8" style="22" customWidth="1"/>
    <col min="13381" max="13381" width="1.125" style="22" customWidth="1"/>
    <col min="13382" max="13382" width="8" style="22" customWidth="1"/>
    <col min="13383" max="13383" width="1.125" style="22" customWidth="1"/>
    <col min="13384" max="13387" width="10.375" style="22" customWidth="1"/>
    <col min="13388" max="13388" width="8" style="22" customWidth="1"/>
    <col min="13389" max="13389" width="0.75" style="22" customWidth="1"/>
    <col min="13390" max="13390" width="8" style="22" customWidth="1"/>
    <col min="13391" max="13394" width="10.25" style="22" customWidth="1"/>
    <col min="13395" max="13395" width="0.75" style="22" customWidth="1"/>
    <col min="13396" max="13396" width="8" style="22" customWidth="1"/>
    <col min="13397" max="13397" width="1" style="22" customWidth="1"/>
    <col min="13398" max="13398" width="8" style="22" customWidth="1"/>
    <col min="13399" max="13399" width="0.875" style="22" customWidth="1"/>
    <col min="13400" max="13403" width="10.25" style="22" customWidth="1"/>
    <col min="13404" max="13404" width="8" style="22" customWidth="1"/>
    <col min="13405" max="13405" width="0.875" style="22" customWidth="1"/>
    <col min="13406" max="13406" width="8" style="22" customWidth="1"/>
    <col min="13407" max="13410" width="10.125" style="22" customWidth="1"/>
    <col min="13411" max="13411" width="1.125" style="22" customWidth="1"/>
    <col min="13412" max="13412" width="8" style="22" customWidth="1"/>
    <col min="13413" max="13413" width="1.125" style="22" customWidth="1"/>
    <col min="13414" max="13414" width="8" style="22" customWidth="1"/>
    <col min="13415" max="13415" width="1" style="22" customWidth="1"/>
    <col min="13416" max="13419" width="10.125" style="22" customWidth="1"/>
    <col min="13420" max="13420" width="8" style="22" customWidth="1"/>
    <col min="13421" max="13421" width="1.5" style="22" customWidth="1"/>
    <col min="13422" max="13422" width="8" style="22"/>
    <col min="13423" max="13426" width="10.375" style="22" customWidth="1"/>
    <col min="13427" max="13427" width="1.25" style="22" customWidth="1"/>
    <col min="13428" max="13428" width="8" style="22"/>
    <col min="13429" max="13429" width="0.875" style="22" customWidth="1"/>
    <col min="13430" max="13430" width="8" style="22"/>
    <col min="13431" max="13431" width="1" style="22" customWidth="1"/>
    <col min="13432" max="13435" width="10.5" style="22" customWidth="1"/>
    <col min="13436" max="13436" width="8" style="22"/>
    <col min="13437" max="13437" width="1" style="22" customWidth="1"/>
    <col min="13438" max="13438" width="8" style="22"/>
    <col min="13439" max="13442" width="10.5" style="22" customWidth="1"/>
    <col min="13443" max="13443" width="0.875" style="22" customWidth="1"/>
    <col min="13444" max="13444" width="8" style="22"/>
    <col min="13445" max="13445" width="1" style="22" customWidth="1"/>
    <col min="13446" max="13446" width="8" style="22"/>
    <col min="13447" max="13447" width="0.875" style="22" customWidth="1"/>
    <col min="13448" max="13451" width="10.375" style="22" customWidth="1"/>
    <col min="13452" max="13452" width="8" style="22"/>
    <col min="13453" max="13453" width="0.875" style="22" customWidth="1"/>
    <col min="13454" max="13454" width="8" style="22"/>
    <col min="13455" max="13458" width="10.625" style="22" customWidth="1"/>
    <col min="13459" max="13459" width="1.125" style="22" customWidth="1"/>
    <col min="13460" max="13460" width="8" style="22"/>
    <col min="13461" max="13461" width="0.875" style="22" customWidth="1"/>
    <col min="13462" max="13462" width="8" style="22"/>
    <col min="13463" max="13463" width="1" style="22" customWidth="1"/>
    <col min="13464" max="13467" width="10.5" style="22" customWidth="1"/>
    <col min="13468" max="13468" width="8" style="22"/>
    <col min="13469" max="13469" width="0.875" style="22" customWidth="1"/>
    <col min="13470" max="13470" width="8" style="22"/>
    <col min="13471" max="13474" width="10.625" style="22" customWidth="1"/>
    <col min="13475" max="13475" width="0.75" style="22" customWidth="1"/>
    <col min="13476" max="13476" width="8" style="22"/>
    <col min="13477" max="13477" width="0.875" style="22" customWidth="1"/>
    <col min="13478" max="13478" width="8" style="22"/>
    <col min="13479" max="13479" width="0.75" style="22" customWidth="1"/>
    <col min="13480" max="13483" width="10.75" style="22" customWidth="1"/>
    <col min="13484" max="13484" width="8" style="22" customWidth="1"/>
    <col min="13485" max="13485" width="0.875" style="22" customWidth="1"/>
    <col min="13486" max="13486" width="8" style="22"/>
    <col min="13487" max="13490" width="11.125" style="22" customWidth="1"/>
    <col min="13491" max="13491" width="0.875" style="22" customWidth="1"/>
    <col min="13492" max="13492" width="8" style="22"/>
    <col min="13493" max="13493" width="0.75" style="22" customWidth="1"/>
    <col min="13494" max="13494" width="8" style="22"/>
    <col min="13495" max="13495" width="0.625" style="22" customWidth="1"/>
    <col min="13496" max="13499" width="10" style="22" customWidth="1"/>
    <col min="13500" max="13500" width="8" style="22"/>
    <col min="13501" max="13501" width="0.625" style="22" customWidth="1"/>
    <col min="13502" max="13502" width="8" style="22"/>
    <col min="13503" max="13506" width="10.25" style="22" customWidth="1"/>
    <col min="13507" max="13507" width="1.125" style="22" customWidth="1"/>
    <col min="13508" max="13508" width="8" style="22"/>
    <col min="13509" max="13509" width="0.875" style="22" customWidth="1"/>
    <col min="13510" max="13510" width="8" style="22"/>
    <col min="13511" max="13511" width="0.625" style="22" customWidth="1"/>
    <col min="13512" max="13515" width="10.625" style="22" customWidth="1"/>
    <col min="13516" max="13516" width="8.5" style="22" bestFit="1" customWidth="1"/>
    <col min="13517" max="13529" width="8" style="22"/>
    <col min="13530" max="13530" width="15.625" style="22" customWidth="1"/>
    <col min="13531" max="13531" width="8" style="22"/>
    <col min="13532" max="13557" width="0" style="22" hidden="1" customWidth="1"/>
    <col min="13558" max="13558" width="9.625" style="22" customWidth="1"/>
    <col min="13559" max="13573" width="0" style="22" hidden="1" customWidth="1"/>
    <col min="13574" max="13574" width="8" style="22" customWidth="1"/>
    <col min="13575" max="13579" width="0" style="22" hidden="1" customWidth="1"/>
    <col min="13580" max="13580" width="9" style="22" customWidth="1"/>
    <col min="13581" max="13581" width="0.625" style="22" customWidth="1"/>
    <col min="13582" max="13582" width="8" style="22" customWidth="1"/>
    <col min="13583" max="13586" width="10.5" style="22" customWidth="1"/>
    <col min="13587" max="13587" width="1" style="22" customWidth="1"/>
    <col min="13588" max="13588" width="8" style="22" customWidth="1"/>
    <col min="13589" max="13589" width="1.5" style="22" customWidth="1"/>
    <col min="13590" max="13590" width="8" style="22" customWidth="1"/>
    <col min="13591" max="13591" width="0.875" style="22" customWidth="1"/>
    <col min="13592" max="13595" width="10.75" style="22" customWidth="1"/>
    <col min="13596" max="13596" width="8" style="22" customWidth="1"/>
    <col min="13597" max="13597" width="1.375" style="22" customWidth="1"/>
    <col min="13598" max="13598" width="8" style="22" customWidth="1"/>
    <col min="13599" max="13602" width="10.375" style="22" customWidth="1"/>
    <col min="13603" max="13603" width="0.75" style="22" customWidth="1"/>
    <col min="13604" max="13604" width="8" style="22" customWidth="1"/>
    <col min="13605" max="13605" width="0.875" style="22" customWidth="1"/>
    <col min="13606" max="13606" width="8" style="22" customWidth="1"/>
    <col min="13607" max="13607" width="0.875" style="22" customWidth="1"/>
    <col min="13608" max="13611" width="10.5" style="22" customWidth="1"/>
    <col min="13612" max="13612" width="8.5" style="22" customWidth="1"/>
    <col min="13613" max="13613" width="1.25" style="22" customWidth="1"/>
    <col min="13614" max="13614" width="8" style="22" customWidth="1"/>
    <col min="13615" max="13618" width="10.25" style="22" customWidth="1"/>
    <col min="13619" max="13619" width="1.125" style="22" customWidth="1"/>
    <col min="13620" max="13620" width="8" style="22" customWidth="1"/>
    <col min="13621" max="13621" width="1.125" style="22" customWidth="1"/>
    <col min="13622" max="13622" width="8" style="22" customWidth="1"/>
    <col min="13623" max="13623" width="1" style="22" customWidth="1"/>
    <col min="13624" max="13627" width="10.5" style="22" customWidth="1"/>
    <col min="13628" max="13628" width="8" style="22" customWidth="1"/>
    <col min="13629" max="13629" width="1" style="22" customWidth="1"/>
    <col min="13630" max="13630" width="8" style="22" customWidth="1"/>
    <col min="13631" max="13634" width="10.625" style="22" customWidth="1"/>
    <col min="13635" max="13635" width="1" style="22" customWidth="1"/>
    <col min="13636" max="13636" width="8" style="22" customWidth="1"/>
    <col min="13637" max="13637" width="1.125" style="22" customWidth="1"/>
    <col min="13638" max="13638" width="8" style="22" customWidth="1"/>
    <col min="13639" max="13639" width="1.125" style="22" customWidth="1"/>
    <col min="13640" max="13643" width="10.375" style="22" customWidth="1"/>
    <col min="13644" max="13644" width="8" style="22" customWidth="1"/>
    <col min="13645" max="13645" width="0.75" style="22" customWidth="1"/>
    <col min="13646" max="13646" width="8" style="22" customWidth="1"/>
    <col min="13647" max="13650" width="10.25" style="22" customWidth="1"/>
    <col min="13651" max="13651" width="0.75" style="22" customWidth="1"/>
    <col min="13652" max="13652" width="8" style="22" customWidth="1"/>
    <col min="13653" max="13653" width="1" style="22" customWidth="1"/>
    <col min="13654" max="13654" width="8" style="22" customWidth="1"/>
    <col min="13655" max="13655" width="0.875" style="22" customWidth="1"/>
    <col min="13656" max="13659" width="10.25" style="22" customWidth="1"/>
    <col min="13660" max="13660" width="8" style="22" customWidth="1"/>
    <col min="13661" max="13661" width="0.875" style="22" customWidth="1"/>
    <col min="13662" max="13662" width="8" style="22" customWidth="1"/>
    <col min="13663" max="13666" width="10.125" style="22" customWidth="1"/>
    <col min="13667" max="13667" width="1.125" style="22" customWidth="1"/>
    <col min="13668" max="13668" width="8" style="22" customWidth="1"/>
    <col min="13669" max="13669" width="1.125" style="22" customWidth="1"/>
    <col min="13670" max="13670" width="8" style="22" customWidth="1"/>
    <col min="13671" max="13671" width="1" style="22" customWidth="1"/>
    <col min="13672" max="13675" width="10.125" style="22" customWidth="1"/>
    <col min="13676" max="13676" width="8" style="22" customWidth="1"/>
    <col min="13677" max="13677" width="1.5" style="22" customWidth="1"/>
    <col min="13678" max="13678" width="8" style="22"/>
    <col min="13679" max="13682" width="10.375" style="22" customWidth="1"/>
    <col min="13683" max="13683" width="1.25" style="22" customWidth="1"/>
    <col min="13684" max="13684" width="8" style="22"/>
    <col min="13685" max="13685" width="0.875" style="22" customWidth="1"/>
    <col min="13686" max="13686" width="8" style="22"/>
    <col min="13687" max="13687" width="1" style="22" customWidth="1"/>
    <col min="13688" max="13691" width="10.5" style="22" customWidth="1"/>
    <col min="13692" max="13692" width="8" style="22"/>
    <col min="13693" max="13693" width="1" style="22" customWidth="1"/>
    <col min="13694" max="13694" width="8" style="22"/>
    <col min="13695" max="13698" width="10.5" style="22" customWidth="1"/>
    <col min="13699" max="13699" width="0.875" style="22" customWidth="1"/>
    <col min="13700" max="13700" width="8" style="22"/>
    <col min="13701" max="13701" width="1" style="22" customWidth="1"/>
    <col min="13702" max="13702" width="8" style="22"/>
    <col min="13703" max="13703" width="0.875" style="22" customWidth="1"/>
    <col min="13704" max="13707" width="10.375" style="22" customWidth="1"/>
    <col min="13708" max="13708" width="8" style="22"/>
    <col min="13709" max="13709" width="0.875" style="22" customWidth="1"/>
    <col min="13710" max="13710" width="8" style="22"/>
    <col min="13711" max="13714" width="10.625" style="22" customWidth="1"/>
    <col min="13715" max="13715" width="1.125" style="22" customWidth="1"/>
    <col min="13716" max="13716" width="8" style="22"/>
    <col min="13717" max="13717" width="0.875" style="22" customWidth="1"/>
    <col min="13718" max="13718" width="8" style="22"/>
    <col min="13719" max="13719" width="1" style="22" customWidth="1"/>
    <col min="13720" max="13723" width="10.5" style="22" customWidth="1"/>
    <col min="13724" max="13724" width="8" style="22"/>
    <col min="13725" max="13725" width="0.875" style="22" customWidth="1"/>
    <col min="13726" max="13726" width="8" style="22"/>
    <col min="13727" max="13730" width="10.625" style="22" customWidth="1"/>
    <col min="13731" max="13731" width="0.75" style="22" customWidth="1"/>
    <col min="13732" max="13732" width="8" style="22"/>
    <col min="13733" max="13733" width="0.875" style="22" customWidth="1"/>
    <col min="13734" max="13734" width="8" style="22"/>
    <col min="13735" max="13735" width="0.75" style="22" customWidth="1"/>
    <col min="13736" max="13739" width="10.75" style="22" customWidth="1"/>
    <col min="13740" max="13740" width="8" style="22" customWidth="1"/>
    <col min="13741" max="13741" width="0.875" style="22" customWidth="1"/>
    <col min="13742" max="13742" width="8" style="22"/>
    <col min="13743" max="13746" width="11.125" style="22" customWidth="1"/>
    <col min="13747" max="13747" width="0.875" style="22" customWidth="1"/>
    <col min="13748" max="13748" width="8" style="22"/>
    <col min="13749" max="13749" width="0.75" style="22" customWidth="1"/>
    <col min="13750" max="13750" width="8" style="22"/>
    <col min="13751" max="13751" width="0.625" style="22" customWidth="1"/>
    <col min="13752" max="13755" width="10" style="22" customWidth="1"/>
    <col min="13756" max="13756" width="8" style="22"/>
    <col min="13757" max="13757" width="0.625" style="22" customWidth="1"/>
    <col min="13758" max="13758" width="8" style="22"/>
    <col min="13759" max="13762" width="10.25" style="22" customWidth="1"/>
    <col min="13763" max="13763" width="1.125" style="22" customWidth="1"/>
    <col min="13764" max="13764" width="8" style="22"/>
    <col min="13765" max="13765" width="0.875" style="22" customWidth="1"/>
    <col min="13766" max="13766" width="8" style="22"/>
    <col min="13767" max="13767" width="0.625" style="22" customWidth="1"/>
    <col min="13768" max="13771" width="10.625" style="22" customWidth="1"/>
    <col min="13772" max="13772" width="8.5" style="22" bestFit="1" customWidth="1"/>
    <col min="13773" max="13785" width="8" style="22"/>
    <col min="13786" max="13786" width="15.625" style="22" customWidth="1"/>
    <col min="13787" max="13787" width="8" style="22"/>
    <col min="13788" max="13813" width="0" style="22" hidden="1" customWidth="1"/>
    <col min="13814" max="13814" width="9.625" style="22" customWidth="1"/>
    <col min="13815" max="13829" width="0" style="22" hidden="1" customWidth="1"/>
    <col min="13830" max="13830" width="8" style="22" customWidth="1"/>
    <col min="13831" max="13835" width="0" style="22" hidden="1" customWidth="1"/>
    <col min="13836" max="13836" width="9" style="22" customWidth="1"/>
    <col min="13837" max="13837" width="0.625" style="22" customWidth="1"/>
    <col min="13838" max="13838" width="8" style="22" customWidth="1"/>
    <col min="13839" max="13842" width="10.5" style="22" customWidth="1"/>
    <col min="13843" max="13843" width="1" style="22" customWidth="1"/>
    <col min="13844" max="13844" width="8" style="22" customWidth="1"/>
    <col min="13845" max="13845" width="1.5" style="22" customWidth="1"/>
    <col min="13846" max="13846" width="8" style="22" customWidth="1"/>
    <col min="13847" max="13847" width="0.875" style="22" customWidth="1"/>
    <col min="13848" max="13851" width="10.75" style="22" customWidth="1"/>
    <col min="13852" max="13852" width="8" style="22" customWidth="1"/>
    <col min="13853" max="13853" width="1.375" style="22" customWidth="1"/>
    <col min="13854" max="13854" width="8" style="22" customWidth="1"/>
    <col min="13855" max="13858" width="10.375" style="22" customWidth="1"/>
    <col min="13859" max="13859" width="0.75" style="22" customWidth="1"/>
    <col min="13860" max="13860" width="8" style="22" customWidth="1"/>
    <col min="13861" max="13861" width="0.875" style="22" customWidth="1"/>
    <col min="13862" max="13862" width="8" style="22" customWidth="1"/>
    <col min="13863" max="13863" width="0.875" style="22" customWidth="1"/>
    <col min="13864" max="13867" width="10.5" style="22" customWidth="1"/>
    <col min="13868" max="13868" width="8.5" style="22" customWidth="1"/>
    <col min="13869" max="13869" width="1.25" style="22" customWidth="1"/>
    <col min="13870" max="13870" width="8" style="22" customWidth="1"/>
    <col min="13871" max="13874" width="10.25" style="22" customWidth="1"/>
    <col min="13875" max="13875" width="1.125" style="22" customWidth="1"/>
    <col min="13876" max="13876" width="8" style="22" customWidth="1"/>
    <col min="13877" max="13877" width="1.125" style="22" customWidth="1"/>
    <col min="13878" max="13878" width="8" style="22" customWidth="1"/>
    <col min="13879" max="13879" width="1" style="22" customWidth="1"/>
    <col min="13880" max="13883" width="10.5" style="22" customWidth="1"/>
    <col min="13884" max="13884" width="8" style="22" customWidth="1"/>
    <col min="13885" max="13885" width="1" style="22" customWidth="1"/>
    <col min="13886" max="13886" width="8" style="22" customWidth="1"/>
    <col min="13887" max="13890" width="10.625" style="22" customWidth="1"/>
    <col min="13891" max="13891" width="1" style="22" customWidth="1"/>
    <col min="13892" max="13892" width="8" style="22" customWidth="1"/>
    <col min="13893" max="13893" width="1.125" style="22" customWidth="1"/>
    <col min="13894" max="13894" width="8" style="22" customWidth="1"/>
    <col min="13895" max="13895" width="1.125" style="22" customWidth="1"/>
    <col min="13896" max="13899" width="10.375" style="22" customWidth="1"/>
    <col min="13900" max="13900" width="8" style="22" customWidth="1"/>
    <col min="13901" max="13901" width="0.75" style="22" customWidth="1"/>
    <col min="13902" max="13902" width="8" style="22" customWidth="1"/>
    <col min="13903" max="13906" width="10.25" style="22" customWidth="1"/>
    <col min="13907" max="13907" width="0.75" style="22" customWidth="1"/>
    <col min="13908" max="13908" width="8" style="22" customWidth="1"/>
    <col min="13909" max="13909" width="1" style="22" customWidth="1"/>
    <col min="13910" max="13910" width="8" style="22" customWidth="1"/>
    <col min="13911" max="13911" width="0.875" style="22" customWidth="1"/>
    <col min="13912" max="13915" width="10.25" style="22" customWidth="1"/>
    <col min="13916" max="13916" width="8" style="22" customWidth="1"/>
    <col min="13917" max="13917" width="0.875" style="22" customWidth="1"/>
    <col min="13918" max="13918" width="8" style="22" customWidth="1"/>
    <col min="13919" max="13922" width="10.125" style="22" customWidth="1"/>
    <col min="13923" max="13923" width="1.125" style="22" customWidth="1"/>
    <col min="13924" max="13924" width="8" style="22" customWidth="1"/>
    <col min="13925" max="13925" width="1.125" style="22" customWidth="1"/>
    <col min="13926" max="13926" width="8" style="22" customWidth="1"/>
    <col min="13927" max="13927" width="1" style="22" customWidth="1"/>
    <col min="13928" max="13931" width="10.125" style="22" customWidth="1"/>
    <col min="13932" max="13932" width="8" style="22" customWidth="1"/>
    <col min="13933" max="13933" width="1.5" style="22" customWidth="1"/>
    <col min="13934" max="13934" width="8" style="22"/>
    <col min="13935" max="13938" width="10.375" style="22" customWidth="1"/>
    <col min="13939" max="13939" width="1.25" style="22" customWidth="1"/>
    <col min="13940" max="13940" width="8" style="22"/>
    <col min="13941" max="13941" width="0.875" style="22" customWidth="1"/>
    <col min="13942" max="13942" width="8" style="22"/>
    <col min="13943" max="13943" width="1" style="22" customWidth="1"/>
    <col min="13944" max="13947" width="10.5" style="22" customWidth="1"/>
    <col min="13948" max="13948" width="8" style="22"/>
    <col min="13949" max="13949" width="1" style="22" customWidth="1"/>
    <col min="13950" max="13950" width="8" style="22"/>
    <col min="13951" max="13954" width="10.5" style="22" customWidth="1"/>
    <col min="13955" max="13955" width="0.875" style="22" customWidth="1"/>
    <col min="13956" max="13956" width="8" style="22"/>
    <col min="13957" max="13957" width="1" style="22" customWidth="1"/>
    <col min="13958" max="13958" width="8" style="22"/>
    <col min="13959" max="13959" width="0.875" style="22" customWidth="1"/>
    <col min="13960" max="13963" width="10.375" style="22" customWidth="1"/>
    <col min="13964" max="13964" width="8" style="22"/>
    <col min="13965" max="13965" width="0.875" style="22" customWidth="1"/>
    <col min="13966" max="13966" width="8" style="22"/>
    <col min="13967" max="13970" width="10.625" style="22" customWidth="1"/>
    <col min="13971" max="13971" width="1.125" style="22" customWidth="1"/>
    <col min="13972" max="13972" width="8" style="22"/>
    <col min="13973" max="13973" width="0.875" style="22" customWidth="1"/>
    <col min="13974" max="13974" width="8" style="22"/>
    <col min="13975" max="13975" width="1" style="22" customWidth="1"/>
    <col min="13976" max="13979" width="10.5" style="22" customWidth="1"/>
    <col min="13980" max="13980" width="8" style="22"/>
    <col min="13981" max="13981" width="0.875" style="22" customWidth="1"/>
    <col min="13982" max="13982" width="8" style="22"/>
    <col min="13983" max="13986" width="10.625" style="22" customWidth="1"/>
    <col min="13987" max="13987" width="0.75" style="22" customWidth="1"/>
    <col min="13988" max="13988" width="8" style="22"/>
    <col min="13989" max="13989" width="0.875" style="22" customWidth="1"/>
    <col min="13990" max="13990" width="8" style="22"/>
    <col min="13991" max="13991" width="0.75" style="22" customWidth="1"/>
    <col min="13992" max="13995" width="10.75" style="22" customWidth="1"/>
    <col min="13996" max="13996" width="8" style="22" customWidth="1"/>
    <col min="13997" max="13997" width="0.875" style="22" customWidth="1"/>
    <col min="13998" max="13998" width="8" style="22"/>
    <col min="13999" max="14002" width="11.125" style="22" customWidth="1"/>
    <col min="14003" max="14003" width="0.875" style="22" customWidth="1"/>
    <col min="14004" max="14004" width="8" style="22"/>
    <col min="14005" max="14005" width="0.75" style="22" customWidth="1"/>
    <col min="14006" max="14006" width="8" style="22"/>
    <col min="14007" max="14007" width="0.625" style="22" customWidth="1"/>
    <col min="14008" max="14011" width="10" style="22" customWidth="1"/>
    <col min="14012" max="14012" width="8" style="22"/>
    <col min="14013" max="14013" width="0.625" style="22" customWidth="1"/>
    <col min="14014" max="14014" width="8" style="22"/>
    <col min="14015" max="14018" width="10.25" style="22" customWidth="1"/>
    <col min="14019" max="14019" width="1.125" style="22" customWidth="1"/>
    <col min="14020" max="14020" width="8" style="22"/>
    <col min="14021" max="14021" width="0.875" style="22" customWidth="1"/>
    <col min="14022" max="14022" width="8" style="22"/>
    <col min="14023" max="14023" width="0.625" style="22" customWidth="1"/>
    <col min="14024" max="14027" width="10.625" style="22" customWidth="1"/>
    <col min="14028" max="14028" width="8.5" style="22" bestFit="1" customWidth="1"/>
    <col min="14029" max="14041" width="8" style="22"/>
    <col min="14042" max="14042" width="15.625" style="22" customWidth="1"/>
    <col min="14043" max="14043" width="8" style="22"/>
    <col min="14044" max="14069" width="0" style="22" hidden="1" customWidth="1"/>
    <col min="14070" max="14070" width="9.625" style="22" customWidth="1"/>
    <col min="14071" max="14085" width="0" style="22" hidden="1" customWidth="1"/>
    <col min="14086" max="14086" width="8" style="22" customWidth="1"/>
    <col min="14087" max="14091" width="0" style="22" hidden="1" customWidth="1"/>
    <col min="14092" max="14092" width="9" style="22" customWidth="1"/>
    <col min="14093" max="14093" width="0.625" style="22" customWidth="1"/>
    <col min="14094" max="14094" width="8" style="22" customWidth="1"/>
    <col min="14095" max="14098" width="10.5" style="22" customWidth="1"/>
    <col min="14099" max="14099" width="1" style="22" customWidth="1"/>
    <col min="14100" max="14100" width="8" style="22" customWidth="1"/>
    <col min="14101" max="14101" width="1.5" style="22" customWidth="1"/>
    <col min="14102" max="14102" width="8" style="22" customWidth="1"/>
    <col min="14103" max="14103" width="0.875" style="22" customWidth="1"/>
    <col min="14104" max="14107" width="10.75" style="22" customWidth="1"/>
    <col min="14108" max="14108" width="8" style="22" customWidth="1"/>
    <col min="14109" max="14109" width="1.375" style="22" customWidth="1"/>
    <col min="14110" max="14110" width="8" style="22" customWidth="1"/>
    <col min="14111" max="14114" width="10.375" style="22" customWidth="1"/>
    <col min="14115" max="14115" width="0.75" style="22" customWidth="1"/>
    <col min="14116" max="14116" width="8" style="22" customWidth="1"/>
    <col min="14117" max="14117" width="0.875" style="22" customWidth="1"/>
    <col min="14118" max="14118" width="8" style="22" customWidth="1"/>
    <col min="14119" max="14119" width="0.875" style="22" customWidth="1"/>
    <col min="14120" max="14123" width="10.5" style="22" customWidth="1"/>
    <col min="14124" max="14124" width="8.5" style="22" customWidth="1"/>
    <col min="14125" max="14125" width="1.25" style="22" customWidth="1"/>
    <col min="14126" max="14126" width="8" style="22" customWidth="1"/>
    <col min="14127" max="14130" width="10.25" style="22" customWidth="1"/>
    <col min="14131" max="14131" width="1.125" style="22" customWidth="1"/>
    <col min="14132" max="14132" width="8" style="22" customWidth="1"/>
    <col min="14133" max="14133" width="1.125" style="22" customWidth="1"/>
    <col min="14134" max="14134" width="8" style="22" customWidth="1"/>
    <col min="14135" max="14135" width="1" style="22" customWidth="1"/>
    <col min="14136" max="14139" width="10.5" style="22" customWidth="1"/>
    <col min="14140" max="14140" width="8" style="22" customWidth="1"/>
    <col min="14141" max="14141" width="1" style="22" customWidth="1"/>
    <col min="14142" max="14142" width="8" style="22" customWidth="1"/>
    <col min="14143" max="14146" width="10.625" style="22" customWidth="1"/>
    <col min="14147" max="14147" width="1" style="22" customWidth="1"/>
    <col min="14148" max="14148" width="8" style="22" customWidth="1"/>
    <col min="14149" max="14149" width="1.125" style="22" customWidth="1"/>
    <col min="14150" max="14150" width="8" style="22" customWidth="1"/>
    <col min="14151" max="14151" width="1.125" style="22" customWidth="1"/>
    <col min="14152" max="14155" width="10.375" style="22" customWidth="1"/>
    <col min="14156" max="14156" width="8" style="22" customWidth="1"/>
    <col min="14157" max="14157" width="0.75" style="22" customWidth="1"/>
    <col min="14158" max="14158" width="8" style="22" customWidth="1"/>
    <col min="14159" max="14162" width="10.25" style="22" customWidth="1"/>
    <col min="14163" max="14163" width="0.75" style="22" customWidth="1"/>
    <col min="14164" max="14164" width="8" style="22" customWidth="1"/>
    <col min="14165" max="14165" width="1" style="22" customWidth="1"/>
    <col min="14166" max="14166" width="8" style="22" customWidth="1"/>
    <col min="14167" max="14167" width="0.875" style="22" customWidth="1"/>
    <col min="14168" max="14171" width="10.25" style="22" customWidth="1"/>
    <col min="14172" max="14172" width="8" style="22" customWidth="1"/>
    <col min="14173" max="14173" width="0.875" style="22" customWidth="1"/>
    <col min="14174" max="14174" width="8" style="22" customWidth="1"/>
    <col min="14175" max="14178" width="10.125" style="22" customWidth="1"/>
    <col min="14179" max="14179" width="1.125" style="22" customWidth="1"/>
    <col min="14180" max="14180" width="8" style="22" customWidth="1"/>
    <col min="14181" max="14181" width="1.125" style="22" customWidth="1"/>
    <col min="14182" max="14182" width="8" style="22" customWidth="1"/>
    <col min="14183" max="14183" width="1" style="22" customWidth="1"/>
    <col min="14184" max="14187" width="10.125" style="22" customWidth="1"/>
    <col min="14188" max="14188" width="8" style="22" customWidth="1"/>
    <col min="14189" max="14189" width="1.5" style="22" customWidth="1"/>
    <col min="14190" max="14190" width="8" style="22"/>
    <col min="14191" max="14194" width="10.375" style="22" customWidth="1"/>
    <col min="14195" max="14195" width="1.25" style="22" customWidth="1"/>
    <col min="14196" max="14196" width="8" style="22"/>
    <col min="14197" max="14197" width="0.875" style="22" customWidth="1"/>
    <col min="14198" max="14198" width="8" style="22"/>
    <col min="14199" max="14199" width="1" style="22" customWidth="1"/>
    <col min="14200" max="14203" width="10.5" style="22" customWidth="1"/>
    <col min="14204" max="14204" width="8" style="22"/>
    <col min="14205" max="14205" width="1" style="22" customWidth="1"/>
    <col min="14206" max="14206" width="8" style="22"/>
    <col min="14207" max="14210" width="10.5" style="22" customWidth="1"/>
    <col min="14211" max="14211" width="0.875" style="22" customWidth="1"/>
    <col min="14212" max="14212" width="8" style="22"/>
    <col min="14213" max="14213" width="1" style="22" customWidth="1"/>
    <col min="14214" max="14214" width="8" style="22"/>
    <col min="14215" max="14215" width="0.875" style="22" customWidth="1"/>
    <col min="14216" max="14219" width="10.375" style="22" customWidth="1"/>
    <col min="14220" max="14220" width="8" style="22"/>
    <col min="14221" max="14221" width="0.875" style="22" customWidth="1"/>
    <col min="14222" max="14222" width="8" style="22"/>
    <col min="14223" max="14226" width="10.625" style="22" customWidth="1"/>
    <col min="14227" max="14227" width="1.125" style="22" customWidth="1"/>
    <col min="14228" max="14228" width="8" style="22"/>
    <col min="14229" max="14229" width="0.875" style="22" customWidth="1"/>
    <col min="14230" max="14230" width="8" style="22"/>
    <col min="14231" max="14231" width="1" style="22" customWidth="1"/>
    <col min="14232" max="14235" width="10.5" style="22" customWidth="1"/>
    <col min="14236" max="14236" width="8" style="22"/>
    <col min="14237" max="14237" width="0.875" style="22" customWidth="1"/>
    <col min="14238" max="14238" width="8" style="22"/>
    <col min="14239" max="14242" width="10.625" style="22" customWidth="1"/>
    <col min="14243" max="14243" width="0.75" style="22" customWidth="1"/>
    <col min="14244" max="14244" width="8" style="22"/>
    <col min="14245" max="14245" width="0.875" style="22" customWidth="1"/>
    <col min="14246" max="14246" width="8" style="22"/>
    <col min="14247" max="14247" width="0.75" style="22" customWidth="1"/>
    <col min="14248" max="14251" width="10.75" style="22" customWidth="1"/>
    <col min="14252" max="14252" width="8" style="22" customWidth="1"/>
    <col min="14253" max="14253" width="0.875" style="22" customWidth="1"/>
    <col min="14254" max="14254" width="8" style="22"/>
    <col min="14255" max="14258" width="11.125" style="22" customWidth="1"/>
    <col min="14259" max="14259" width="0.875" style="22" customWidth="1"/>
    <col min="14260" max="14260" width="8" style="22"/>
    <col min="14261" max="14261" width="0.75" style="22" customWidth="1"/>
    <col min="14262" max="14262" width="8" style="22"/>
    <col min="14263" max="14263" width="0.625" style="22" customWidth="1"/>
    <col min="14264" max="14267" width="10" style="22" customWidth="1"/>
    <col min="14268" max="14268" width="8" style="22"/>
    <col min="14269" max="14269" width="0.625" style="22" customWidth="1"/>
    <col min="14270" max="14270" width="8" style="22"/>
    <col min="14271" max="14274" width="10.25" style="22" customWidth="1"/>
    <col min="14275" max="14275" width="1.125" style="22" customWidth="1"/>
    <col min="14276" max="14276" width="8" style="22"/>
    <col min="14277" max="14277" width="0.875" style="22" customWidth="1"/>
    <col min="14278" max="14278" width="8" style="22"/>
    <col min="14279" max="14279" width="0.625" style="22" customWidth="1"/>
    <col min="14280" max="14283" width="10.625" style="22" customWidth="1"/>
    <col min="14284" max="14284" width="8.5" style="22" bestFit="1" customWidth="1"/>
    <col min="14285" max="14297" width="8" style="22"/>
    <col min="14298" max="14298" width="15.625" style="22" customWidth="1"/>
    <col min="14299" max="14299" width="8" style="22"/>
    <col min="14300" max="14325" width="0" style="22" hidden="1" customWidth="1"/>
    <col min="14326" max="14326" width="9.625" style="22" customWidth="1"/>
    <col min="14327" max="14341" width="0" style="22" hidden="1" customWidth="1"/>
    <col min="14342" max="14342" width="8" style="22" customWidth="1"/>
    <col min="14343" max="14347" width="0" style="22" hidden="1" customWidth="1"/>
    <col min="14348" max="14348" width="9" style="22" customWidth="1"/>
    <col min="14349" max="14349" width="0.625" style="22" customWidth="1"/>
    <col min="14350" max="14350" width="8" style="22" customWidth="1"/>
    <col min="14351" max="14354" width="10.5" style="22" customWidth="1"/>
    <col min="14355" max="14355" width="1" style="22" customWidth="1"/>
    <col min="14356" max="14356" width="8" style="22" customWidth="1"/>
    <col min="14357" max="14357" width="1.5" style="22" customWidth="1"/>
    <col min="14358" max="14358" width="8" style="22" customWidth="1"/>
    <col min="14359" max="14359" width="0.875" style="22" customWidth="1"/>
    <col min="14360" max="14363" width="10.75" style="22" customWidth="1"/>
    <col min="14364" max="14364" width="8" style="22" customWidth="1"/>
    <col min="14365" max="14365" width="1.375" style="22" customWidth="1"/>
    <col min="14366" max="14366" width="8" style="22" customWidth="1"/>
    <col min="14367" max="14370" width="10.375" style="22" customWidth="1"/>
    <col min="14371" max="14371" width="0.75" style="22" customWidth="1"/>
    <col min="14372" max="14372" width="8" style="22" customWidth="1"/>
    <col min="14373" max="14373" width="0.875" style="22" customWidth="1"/>
    <col min="14374" max="14374" width="8" style="22" customWidth="1"/>
    <col min="14375" max="14375" width="0.875" style="22" customWidth="1"/>
    <col min="14376" max="14379" width="10.5" style="22" customWidth="1"/>
    <col min="14380" max="14380" width="8.5" style="22" customWidth="1"/>
    <col min="14381" max="14381" width="1.25" style="22" customWidth="1"/>
    <col min="14382" max="14382" width="8" style="22" customWidth="1"/>
    <col min="14383" max="14386" width="10.25" style="22" customWidth="1"/>
    <col min="14387" max="14387" width="1.125" style="22" customWidth="1"/>
    <col min="14388" max="14388" width="8" style="22" customWidth="1"/>
    <col min="14389" max="14389" width="1.125" style="22" customWidth="1"/>
    <col min="14390" max="14390" width="8" style="22" customWidth="1"/>
    <col min="14391" max="14391" width="1" style="22" customWidth="1"/>
    <col min="14392" max="14395" width="10.5" style="22" customWidth="1"/>
    <col min="14396" max="14396" width="8" style="22" customWidth="1"/>
    <col min="14397" max="14397" width="1" style="22" customWidth="1"/>
    <col min="14398" max="14398" width="8" style="22" customWidth="1"/>
    <col min="14399" max="14402" width="10.625" style="22" customWidth="1"/>
    <col min="14403" max="14403" width="1" style="22" customWidth="1"/>
    <col min="14404" max="14404" width="8" style="22" customWidth="1"/>
    <col min="14405" max="14405" width="1.125" style="22" customWidth="1"/>
    <col min="14406" max="14406" width="8" style="22" customWidth="1"/>
    <col min="14407" max="14407" width="1.125" style="22" customWidth="1"/>
    <col min="14408" max="14411" width="10.375" style="22" customWidth="1"/>
    <col min="14412" max="14412" width="8" style="22" customWidth="1"/>
    <col min="14413" max="14413" width="0.75" style="22" customWidth="1"/>
    <col min="14414" max="14414" width="8" style="22" customWidth="1"/>
    <col min="14415" max="14418" width="10.25" style="22" customWidth="1"/>
    <col min="14419" max="14419" width="0.75" style="22" customWidth="1"/>
    <col min="14420" max="14420" width="8" style="22" customWidth="1"/>
    <col min="14421" max="14421" width="1" style="22" customWidth="1"/>
    <col min="14422" max="14422" width="8" style="22" customWidth="1"/>
    <col min="14423" max="14423" width="0.875" style="22" customWidth="1"/>
    <col min="14424" max="14427" width="10.25" style="22" customWidth="1"/>
    <col min="14428" max="14428" width="8" style="22" customWidth="1"/>
    <col min="14429" max="14429" width="0.875" style="22" customWidth="1"/>
    <col min="14430" max="14430" width="8" style="22" customWidth="1"/>
    <col min="14431" max="14434" width="10.125" style="22" customWidth="1"/>
    <col min="14435" max="14435" width="1.125" style="22" customWidth="1"/>
    <col min="14436" max="14436" width="8" style="22" customWidth="1"/>
    <col min="14437" max="14437" width="1.125" style="22" customWidth="1"/>
    <col min="14438" max="14438" width="8" style="22" customWidth="1"/>
    <col min="14439" max="14439" width="1" style="22" customWidth="1"/>
    <col min="14440" max="14443" width="10.125" style="22" customWidth="1"/>
    <col min="14444" max="14444" width="8" style="22" customWidth="1"/>
    <col min="14445" max="14445" width="1.5" style="22" customWidth="1"/>
    <col min="14446" max="14446" width="8" style="22"/>
    <col min="14447" max="14450" width="10.375" style="22" customWidth="1"/>
    <col min="14451" max="14451" width="1.25" style="22" customWidth="1"/>
    <col min="14452" max="14452" width="8" style="22"/>
    <col min="14453" max="14453" width="0.875" style="22" customWidth="1"/>
    <col min="14454" max="14454" width="8" style="22"/>
    <col min="14455" max="14455" width="1" style="22" customWidth="1"/>
    <col min="14456" max="14459" width="10.5" style="22" customWidth="1"/>
    <col min="14460" max="14460" width="8" style="22"/>
    <col min="14461" max="14461" width="1" style="22" customWidth="1"/>
    <col min="14462" max="14462" width="8" style="22"/>
    <col min="14463" max="14466" width="10.5" style="22" customWidth="1"/>
    <col min="14467" max="14467" width="0.875" style="22" customWidth="1"/>
    <col min="14468" max="14468" width="8" style="22"/>
    <col min="14469" max="14469" width="1" style="22" customWidth="1"/>
    <col min="14470" max="14470" width="8" style="22"/>
    <col min="14471" max="14471" width="0.875" style="22" customWidth="1"/>
    <col min="14472" max="14475" width="10.375" style="22" customWidth="1"/>
    <col min="14476" max="14476" width="8" style="22"/>
    <col min="14477" max="14477" width="0.875" style="22" customWidth="1"/>
    <col min="14478" max="14478" width="8" style="22"/>
    <col min="14479" max="14482" width="10.625" style="22" customWidth="1"/>
    <col min="14483" max="14483" width="1.125" style="22" customWidth="1"/>
    <col min="14484" max="14484" width="8" style="22"/>
    <col min="14485" max="14485" width="0.875" style="22" customWidth="1"/>
    <col min="14486" max="14486" width="8" style="22"/>
    <col min="14487" max="14487" width="1" style="22" customWidth="1"/>
    <col min="14488" max="14491" width="10.5" style="22" customWidth="1"/>
    <col min="14492" max="14492" width="8" style="22"/>
    <col min="14493" max="14493" width="0.875" style="22" customWidth="1"/>
    <col min="14494" max="14494" width="8" style="22"/>
    <col min="14495" max="14498" width="10.625" style="22" customWidth="1"/>
    <col min="14499" max="14499" width="0.75" style="22" customWidth="1"/>
    <col min="14500" max="14500" width="8" style="22"/>
    <col min="14501" max="14501" width="0.875" style="22" customWidth="1"/>
    <col min="14502" max="14502" width="8" style="22"/>
    <col min="14503" max="14503" width="0.75" style="22" customWidth="1"/>
    <col min="14504" max="14507" width="10.75" style="22" customWidth="1"/>
    <col min="14508" max="14508" width="8" style="22" customWidth="1"/>
    <col min="14509" max="14509" width="0.875" style="22" customWidth="1"/>
    <col min="14510" max="14510" width="8" style="22"/>
    <col min="14511" max="14514" width="11.125" style="22" customWidth="1"/>
    <col min="14515" max="14515" width="0.875" style="22" customWidth="1"/>
    <col min="14516" max="14516" width="8" style="22"/>
    <col min="14517" max="14517" width="0.75" style="22" customWidth="1"/>
    <col min="14518" max="14518" width="8" style="22"/>
    <col min="14519" max="14519" width="0.625" style="22" customWidth="1"/>
    <col min="14520" max="14523" width="10" style="22" customWidth="1"/>
    <col min="14524" max="14524" width="8" style="22"/>
    <col min="14525" max="14525" width="0.625" style="22" customWidth="1"/>
    <col min="14526" max="14526" width="8" style="22"/>
    <col min="14527" max="14530" width="10.25" style="22" customWidth="1"/>
    <col min="14531" max="14531" width="1.125" style="22" customWidth="1"/>
    <col min="14532" max="14532" width="8" style="22"/>
    <col min="14533" max="14533" width="0.875" style="22" customWidth="1"/>
    <col min="14534" max="14534" width="8" style="22"/>
    <col min="14535" max="14535" width="0.625" style="22" customWidth="1"/>
    <col min="14536" max="14539" width="10.625" style="22" customWidth="1"/>
    <col min="14540" max="14540" width="8.5" style="22" bestFit="1" customWidth="1"/>
    <col min="14541" max="14553" width="8" style="22"/>
    <col min="14554" max="14554" width="15.625" style="22" customWidth="1"/>
    <col min="14555" max="14555" width="8" style="22"/>
    <col min="14556" max="14581" width="0" style="22" hidden="1" customWidth="1"/>
    <col min="14582" max="14582" width="9.625" style="22" customWidth="1"/>
    <col min="14583" max="14597" width="0" style="22" hidden="1" customWidth="1"/>
    <col min="14598" max="14598" width="8" style="22" customWidth="1"/>
    <col min="14599" max="14603" width="0" style="22" hidden="1" customWidth="1"/>
    <col min="14604" max="14604" width="9" style="22" customWidth="1"/>
    <col min="14605" max="14605" width="0.625" style="22" customWidth="1"/>
    <col min="14606" max="14606" width="8" style="22" customWidth="1"/>
    <col min="14607" max="14610" width="10.5" style="22" customWidth="1"/>
    <col min="14611" max="14611" width="1" style="22" customWidth="1"/>
    <col min="14612" max="14612" width="8" style="22" customWidth="1"/>
    <col min="14613" max="14613" width="1.5" style="22" customWidth="1"/>
    <col min="14614" max="14614" width="8" style="22" customWidth="1"/>
    <col min="14615" max="14615" width="0.875" style="22" customWidth="1"/>
    <col min="14616" max="14619" width="10.75" style="22" customWidth="1"/>
    <col min="14620" max="14620" width="8" style="22" customWidth="1"/>
    <col min="14621" max="14621" width="1.375" style="22" customWidth="1"/>
    <col min="14622" max="14622" width="8" style="22" customWidth="1"/>
    <col min="14623" max="14626" width="10.375" style="22" customWidth="1"/>
    <col min="14627" max="14627" width="0.75" style="22" customWidth="1"/>
    <col min="14628" max="14628" width="8" style="22" customWidth="1"/>
    <col min="14629" max="14629" width="0.875" style="22" customWidth="1"/>
    <col min="14630" max="14630" width="8" style="22" customWidth="1"/>
    <col min="14631" max="14631" width="0.875" style="22" customWidth="1"/>
    <col min="14632" max="14635" width="10.5" style="22" customWidth="1"/>
    <col min="14636" max="14636" width="8.5" style="22" customWidth="1"/>
    <col min="14637" max="14637" width="1.25" style="22" customWidth="1"/>
    <col min="14638" max="14638" width="8" style="22" customWidth="1"/>
    <col min="14639" max="14642" width="10.25" style="22" customWidth="1"/>
    <col min="14643" max="14643" width="1.125" style="22" customWidth="1"/>
    <col min="14644" max="14644" width="8" style="22" customWidth="1"/>
    <col min="14645" max="14645" width="1.125" style="22" customWidth="1"/>
    <col min="14646" max="14646" width="8" style="22" customWidth="1"/>
    <col min="14647" max="14647" width="1" style="22" customWidth="1"/>
    <col min="14648" max="14651" width="10.5" style="22" customWidth="1"/>
    <col min="14652" max="14652" width="8" style="22" customWidth="1"/>
    <col min="14653" max="14653" width="1" style="22" customWidth="1"/>
    <col min="14654" max="14654" width="8" style="22" customWidth="1"/>
    <col min="14655" max="14658" width="10.625" style="22" customWidth="1"/>
    <col min="14659" max="14659" width="1" style="22" customWidth="1"/>
    <col min="14660" max="14660" width="8" style="22" customWidth="1"/>
    <col min="14661" max="14661" width="1.125" style="22" customWidth="1"/>
    <col min="14662" max="14662" width="8" style="22" customWidth="1"/>
    <col min="14663" max="14663" width="1.125" style="22" customWidth="1"/>
    <col min="14664" max="14667" width="10.375" style="22" customWidth="1"/>
    <col min="14668" max="14668" width="8" style="22" customWidth="1"/>
    <col min="14669" max="14669" width="0.75" style="22" customWidth="1"/>
    <col min="14670" max="14670" width="8" style="22" customWidth="1"/>
    <col min="14671" max="14674" width="10.25" style="22" customWidth="1"/>
    <col min="14675" max="14675" width="0.75" style="22" customWidth="1"/>
    <col min="14676" max="14676" width="8" style="22" customWidth="1"/>
    <col min="14677" max="14677" width="1" style="22" customWidth="1"/>
    <col min="14678" max="14678" width="8" style="22" customWidth="1"/>
    <col min="14679" max="14679" width="0.875" style="22" customWidth="1"/>
    <col min="14680" max="14683" width="10.25" style="22" customWidth="1"/>
    <col min="14684" max="14684" width="8" style="22" customWidth="1"/>
    <col min="14685" max="14685" width="0.875" style="22" customWidth="1"/>
    <col min="14686" max="14686" width="8" style="22" customWidth="1"/>
    <col min="14687" max="14690" width="10.125" style="22" customWidth="1"/>
    <col min="14691" max="14691" width="1.125" style="22" customWidth="1"/>
    <col min="14692" max="14692" width="8" style="22" customWidth="1"/>
    <col min="14693" max="14693" width="1.125" style="22" customWidth="1"/>
    <col min="14694" max="14694" width="8" style="22" customWidth="1"/>
    <col min="14695" max="14695" width="1" style="22" customWidth="1"/>
    <col min="14696" max="14699" width="10.125" style="22" customWidth="1"/>
    <col min="14700" max="14700" width="8" style="22" customWidth="1"/>
    <col min="14701" max="14701" width="1.5" style="22" customWidth="1"/>
    <col min="14702" max="14702" width="8" style="22"/>
    <col min="14703" max="14706" width="10.375" style="22" customWidth="1"/>
    <col min="14707" max="14707" width="1.25" style="22" customWidth="1"/>
    <col min="14708" max="14708" width="8" style="22"/>
    <col min="14709" max="14709" width="0.875" style="22" customWidth="1"/>
    <col min="14710" max="14710" width="8" style="22"/>
    <col min="14711" max="14711" width="1" style="22" customWidth="1"/>
    <col min="14712" max="14715" width="10.5" style="22" customWidth="1"/>
    <col min="14716" max="14716" width="8" style="22"/>
    <col min="14717" max="14717" width="1" style="22" customWidth="1"/>
    <col min="14718" max="14718" width="8" style="22"/>
    <col min="14719" max="14722" width="10.5" style="22" customWidth="1"/>
    <col min="14723" max="14723" width="0.875" style="22" customWidth="1"/>
    <col min="14724" max="14724" width="8" style="22"/>
    <col min="14725" max="14725" width="1" style="22" customWidth="1"/>
    <col min="14726" max="14726" width="8" style="22"/>
    <col min="14727" max="14727" width="0.875" style="22" customWidth="1"/>
    <col min="14728" max="14731" width="10.375" style="22" customWidth="1"/>
    <col min="14732" max="14732" width="8" style="22"/>
    <col min="14733" max="14733" width="0.875" style="22" customWidth="1"/>
    <col min="14734" max="14734" width="8" style="22"/>
    <col min="14735" max="14738" width="10.625" style="22" customWidth="1"/>
    <col min="14739" max="14739" width="1.125" style="22" customWidth="1"/>
    <col min="14740" max="14740" width="8" style="22"/>
    <col min="14741" max="14741" width="0.875" style="22" customWidth="1"/>
    <col min="14742" max="14742" width="8" style="22"/>
    <col min="14743" max="14743" width="1" style="22" customWidth="1"/>
    <col min="14744" max="14747" width="10.5" style="22" customWidth="1"/>
    <col min="14748" max="14748" width="8" style="22"/>
    <col min="14749" max="14749" width="0.875" style="22" customWidth="1"/>
    <col min="14750" max="14750" width="8" style="22"/>
    <col min="14751" max="14754" width="10.625" style="22" customWidth="1"/>
    <col min="14755" max="14755" width="0.75" style="22" customWidth="1"/>
    <col min="14756" max="14756" width="8" style="22"/>
    <col min="14757" max="14757" width="0.875" style="22" customWidth="1"/>
    <col min="14758" max="14758" width="8" style="22"/>
    <col min="14759" max="14759" width="0.75" style="22" customWidth="1"/>
    <col min="14760" max="14763" width="10.75" style="22" customWidth="1"/>
    <col min="14764" max="14764" width="8" style="22" customWidth="1"/>
    <col min="14765" max="14765" width="0.875" style="22" customWidth="1"/>
    <col min="14766" max="14766" width="8" style="22"/>
    <col min="14767" max="14770" width="11.125" style="22" customWidth="1"/>
    <col min="14771" max="14771" width="0.875" style="22" customWidth="1"/>
    <col min="14772" max="14772" width="8" style="22"/>
    <col min="14773" max="14773" width="0.75" style="22" customWidth="1"/>
    <col min="14774" max="14774" width="8" style="22"/>
    <col min="14775" max="14775" width="0.625" style="22" customWidth="1"/>
    <col min="14776" max="14779" width="10" style="22" customWidth="1"/>
    <col min="14780" max="14780" width="8" style="22"/>
    <col min="14781" max="14781" width="0.625" style="22" customWidth="1"/>
    <col min="14782" max="14782" width="8" style="22"/>
    <col min="14783" max="14786" width="10.25" style="22" customWidth="1"/>
    <col min="14787" max="14787" width="1.125" style="22" customWidth="1"/>
    <col min="14788" max="14788" width="8" style="22"/>
    <col min="14789" max="14789" width="0.875" style="22" customWidth="1"/>
    <col min="14790" max="14790" width="8" style="22"/>
    <col min="14791" max="14791" width="0.625" style="22" customWidth="1"/>
    <col min="14792" max="14795" width="10.625" style="22" customWidth="1"/>
    <col min="14796" max="14796" width="8.5" style="22" bestFit="1" customWidth="1"/>
    <col min="14797" max="14809" width="8" style="22"/>
    <col min="14810" max="14810" width="15.625" style="22" customWidth="1"/>
    <col min="14811" max="14811" width="8" style="22"/>
    <col min="14812" max="14837" width="0" style="22" hidden="1" customWidth="1"/>
    <col min="14838" max="14838" width="9.625" style="22" customWidth="1"/>
    <col min="14839" max="14853" width="0" style="22" hidden="1" customWidth="1"/>
    <col min="14854" max="14854" width="8" style="22" customWidth="1"/>
    <col min="14855" max="14859" width="0" style="22" hidden="1" customWidth="1"/>
    <col min="14860" max="14860" width="9" style="22" customWidth="1"/>
    <col min="14861" max="14861" width="0.625" style="22" customWidth="1"/>
    <col min="14862" max="14862" width="8" style="22" customWidth="1"/>
    <col min="14863" max="14866" width="10.5" style="22" customWidth="1"/>
    <col min="14867" max="14867" width="1" style="22" customWidth="1"/>
    <col min="14868" max="14868" width="8" style="22" customWidth="1"/>
    <col min="14869" max="14869" width="1.5" style="22" customWidth="1"/>
    <col min="14870" max="14870" width="8" style="22" customWidth="1"/>
    <col min="14871" max="14871" width="0.875" style="22" customWidth="1"/>
    <col min="14872" max="14875" width="10.75" style="22" customWidth="1"/>
    <col min="14876" max="14876" width="8" style="22" customWidth="1"/>
    <col min="14877" max="14877" width="1.375" style="22" customWidth="1"/>
    <col min="14878" max="14878" width="8" style="22" customWidth="1"/>
    <col min="14879" max="14882" width="10.375" style="22" customWidth="1"/>
    <col min="14883" max="14883" width="0.75" style="22" customWidth="1"/>
    <col min="14884" max="14884" width="8" style="22" customWidth="1"/>
    <col min="14885" max="14885" width="0.875" style="22" customWidth="1"/>
    <col min="14886" max="14886" width="8" style="22" customWidth="1"/>
    <col min="14887" max="14887" width="0.875" style="22" customWidth="1"/>
    <col min="14888" max="14891" width="10.5" style="22" customWidth="1"/>
    <col min="14892" max="14892" width="8.5" style="22" customWidth="1"/>
    <col min="14893" max="14893" width="1.25" style="22" customWidth="1"/>
    <col min="14894" max="14894" width="8" style="22" customWidth="1"/>
    <col min="14895" max="14898" width="10.25" style="22" customWidth="1"/>
    <col min="14899" max="14899" width="1.125" style="22" customWidth="1"/>
    <col min="14900" max="14900" width="8" style="22" customWidth="1"/>
    <col min="14901" max="14901" width="1.125" style="22" customWidth="1"/>
    <col min="14902" max="14902" width="8" style="22" customWidth="1"/>
    <col min="14903" max="14903" width="1" style="22" customWidth="1"/>
    <col min="14904" max="14907" width="10.5" style="22" customWidth="1"/>
    <col min="14908" max="14908" width="8" style="22" customWidth="1"/>
    <col min="14909" max="14909" width="1" style="22" customWidth="1"/>
    <col min="14910" max="14910" width="8" style="22" customWidth="1"/>
    <col min="14911" max="14914" width="10.625" style="22" customWidth="1"/>
    <col min="14915" max="14915" width="1" style="22" customWidth="1"/>
    <col min="14916" max="14916" width="8" style="22" customWidth="1"/>
    <col min="14917" max="14917" width="1.125" style="22" customWidth="1"/>
    <col min="14918" max="14918" width="8" style="22" customWidth="1"/>
    <col min="14919" max="14919" width="1.125" style="22" customWidth="1"/>
    <col min="14920" max="14923" width="10.375" style="22" customWidth="1"/>
    <col min="14924" max="14924" width="8" style="22" customWidth="1"/>
    <col min="14925" max="14925" width="0.75" style="22" customWidth="1"/>
    <col min="14926" max="14926" width="8" style="22" customWidth="1"/>
    <col min="14927" max="14930" width="10.25" style="22" customWidth="1"/>
    <col min="14931" max="14931" width="0.75" style="22" customWidth="1"/>
    <col min="14932" max="14932" width="8" style="22" customWidth="1"/>
    <col min="14933" max="14933" width="1" style="22" customWidth="1"/>
    <col min="14934" max="14934" width="8" style="22" customWidth="1"/>
    <col min="14935" max="14935" width="0.875" style="22" customWidth="1"/>
    <col min="14936" max="14939" width="10.25" style="22" customWidth="1"/>
    <col min="14940" max="14940" width="8" style="22" customWidth="1"/>
    <col min="14941" max="14941" width="0.875" style="22" customWidth="1"/>
    <col min="14942" max="14942" width="8" style="22" customWidth="1"/>
    <col min="14943" max="14946" width="10.125" style="22" customWidth="1"/>
    <col min="14947" max="14947" width="1.125" style="22" customWidth="1"/>
    <col min="14948" max="14948" width="8" style="22" customWidth="1"/>
    <col min="14949" max="14949" width="1.125" style="22" customWidth="1"/>
    <col min="14950" max="14950" width="8" style="22" customWidth="1"/>
    <col min="14951" max="14951" width="1" style="22" customWidth="1"/>
    <col min="14952" max="14955" width="10.125" style="22" customWidth="1"/>
    <col min="14956" max="14956" width="8" style="22" customWidth="1"/>
    <col min="14957" max="14957" width="1.5" style="22" customWidth="1"/>
    <col min="14958" max="14958" width="8" style="22"/>
    <col min="14959" max="14962" width="10.375" style="22" customWidth="1"/>
    <col min="14963" max="14963" width="1.25" style="22" customWidth="1"/>
    <col min="14964" max="14964" width="8" style="22"/>
    <col min="14965" max="14965" width="0.875" style="22" customWidth="1"/>
    <col min="14966" max="14966" width="8" style="22"/>
    <col min="14967" max="14967" width="1" style="22" customWidth="1"/>
    <col min="14968" max="14971" width="10.5" style="22" customWidth="1"/>
    <col min="14972" max="14972" width="8" style="22"/>
    <col min="14973" max="14973" width="1" style="22" customWidth="1"/>
    <col min="14974" max="14974" width="8" style="22"/>
    <col min="14975" max="14978" width="10.5" style="22" customWidth="1"/>
    <col min="14979" max="14979" width="0.875" style="22" customWidth="1"/>
    <col min="14980" max="14980" width="8" style="22"/>
    <col min="14981" max="14981" width="1" style="22" customWidth="1"/>
    <col min="14982" max="14982" width="8" style="22"/>
    <col min="14983" max="14983" width="0.875" style="22" customWidth="1"/>
    <col min="14984" max="14987" width="10.375" style="22" customWidth="1"/>
    <col min="14988" max="14988" width="8" style="22"/>
    <col min="14989" max="14989" width="0.875" style="22" customWidth="1"/>
    <col min="14990" max="14990" width="8" style="22"/>
    <col min="14991" max="14994" width="10.625" style="22" customWidth="1"/>
    <col min="14995" max="14995" width="1.125" style="22" customWidth="1"/>
    <col min="14996" max="14996" width="8" style="22"/>
    <col min="14997" max="14997" width="0.875" style="22" customWidth="1"/>
    <col min="14998" max="14998" width="8" style="22"/>
    <col min="14999" max="14999" width="1" style="22" customWidth="1"/>
    <col min="15000" max="15003" width="10.5" style="22" customWidth="1"/>
    <col min="15004" max="15004" width="8" style="22"/>
    <col min="15005" max="15005" width="0.875" style="22" customWidth="1"/>
    <col min="15006" max="15006" width="8" style="22"/>
    <col min="15007" max="15010" width="10.625" style="22" customWidth="1"/>
    <col min="15011" max="15011" width="0.75" style="22" customWidth="1"/>
    <col min="15012" max="15012" width="8" style="22"/>
    <col min="15013" max="15013" width="0.875" style="22" customWidth="1"/>
    <col min="15014" max="15014" width="8" style="22"/>
    <col min="15015" max="15015" width="0.75" style="22" customWidth="1"/>
    <col min="15016" max="15019" width="10.75" style="22" customWidth="1"/>
    <col min="15020" max="15020" width="8" style="22" customWidth="1"/>
    <col min="15021" max="15021" width="0.875" style="22" customWidth="1"/>
    <col min="15022" max="15022" width="8" style="22"/>
    <col min="15023" max="15026" width="11.125" style="22" customWidth="1"/>
    <col min="15027" max="15027" width="0.875" style="22" customWidth="1"/>
    <col min="15028" max="15028" width="8" style="22"/>
    <col min="15029" max="15029" width="0.75" style="22" customWidth="1"/>
    <col min="15030" max="15030" width="8" style="22"/>
    <col min="15031" max="15031" width="0.625" style="22" customWidth="1"/>
    <col min="15032" max="15035" width="10" style="22" customWidth="1"/>
    <col min="15036" max="15036" width="8" style="22"/>
    <col min="15037" max="15037" width="0.625" style="22" customWidth="1"/>
    <col min="15038" max="15038" width="8" style="22"/>
    <col min="15039" max="15042" width="10.25" style="22" customWidth="1"/>
    <col min="15043" max="15043" width="1.125" style="22" customWidth="1"/>
    <col min="15044" max="15044" width="8" style="22"/>
    <col min="15045" max="15045" width="0.875" style="22" customWidth="1"/>
    <col min="15046" max="15046" width="8" style="22"/>
    <col min="15047" max="15047" width="0.625" style="22" customWidth="1"/>
    <col min="15048" max="15051" width="10.625" style="22" customWidth="1"/>
    <col min="15052" max="15052" width="8.5" style="22" bestFit="1" customWidth="1"/>
    <col min="15053" max="15065" width="8" style="22"/>
    <col min="15066" max="15066" width="15.625" style="22" customWidth="1"/>
    <col min="15067" max="15067" width="8" style="22"/>
    <col min="15068" max="15093" width="0" style="22" hidden="1" customWidth="1"/>
    <col min="15094" max="15094" width="9.625" style="22" customWidth="1"/>
    <col min="15095" max="15109" width="0" style="22" hidden="1" customWidth="1"/>
    <col min="15110" max="15110" width="8" style="22" customWidth="1"/>
    <col min="15111" max="15115" width="0" style="22" hidden="1" customWidth="1"/>
    <col min="15116" max="15116" width="9" style="22" customWidth="1"/>
    <col min="15117" max="15117" width="0.625" style="22" customWidth="1"/>
    <col min="15118" max="15118" width="8" style="22" customWidth="1"/>
    <col min="15119" max="15122" width="10.5" style="22" customWidth="1"/>
    <col min="15123" max="15123" width="1" style="22" customWidth="1"/>
    <col min="15124" max="15124" width="8" style="22" customWidth="1"/>
    <col min="15125" max="15125" width="1.5" style="22" customWidth="1"/>
    <col min="15126" max="15126" width="8" style="22" customWidth="1"/>
    <col min="15127" max="15127" width="0.875" style="22" customWidth="1"/>
    <col min="15128" max="15131" width="10.75" style="22" customWidth="1"/>
    <col min="15132" max="15132" width="8" style="22" customWidth="1"/>
    <col min="15133" max="15133" width="1.375" style="22" customWidth="1"/>
    <col min="15134" max="15134" width="8" style="22" customWidth="1"/>
    <col min="15135" max="15138" width="10.375" style="22" customWidth="1"/>
    <col min="15139" max="15139" width="0.75" style="22" customWidth="1"/>
    <col min="15140" max="15140" width="8" style="22" customWidth="1"/>
    <col min="15141" max="15141" width="0.875" style="22" customWidth="1"/>
    <col min="15142" max="15142" width="8" style="22" customWidth="1"/>
    <col min="15143" max="15143" width="0.875" style="22" customWidth="1"/>
    <col min="15144" max="15147" width="10.5" style="22" customWidth="1"/>
    <col min="15148" max="15148" width="8.5" style="22" customWidth="1"/>
    <col min="15149" max="15149" width="1.25" style="22" customWidth="1"/>
    <col min="15150" max="15150" width="8" style="22" customWidth="1"/>
    <col min="15151" max="15154" width="10.25" style="22" customWidth="1"/>
    <col min="15155" max="15155" width="1.125" style="22" customWidth="1"/>
    <col min="15156" max="15156" width="8" style="22" customWidth="1"/>
    <col min="15157" max="15157" width="1.125" style="22" customWidth="1"/>
    <col min="15158" max="15158" width="8" style="22" customWidth="1"/>
    <col min="15159" max="15159" width="1" style="22" customWidth="1"/>
    <col min="15160" max="15163" width="10.5" style="22" customWidth="1"/>
    <col min="15164" max="15164" width="8" style="22" customWidth="1"/>
    <col min="15165" max="15165" width="1" style="22" customWidth="1"/>
    <col min="15166" max="15166" width="8" style="22" customWidth="1"/>
    <col min="15167" max="15170" width="10.625" style="22" customWidth="1"/>
    <col min="15171" max="15171" width="1" style="22" customWidth="1"/>
    <col min="15172" max="15172" width="8" style="22" customWidth="1"/>
    <col min="15173" max="15173" width="1.125" style="22" customWidth="1"/>
    <col min="15174" max="15174" width="8" style="22" customWidth="1"/>
    <col min="15175" max="15175" width="1.125" style="22" customWidth="1"/>
    <col min="15176" max="15179" width="10.375" style="22" customWidth="1"/>
    <col min="15180" max="15180" width="8" style="22" customWidth="1"/>
    <col min="15181" max="15181" width="0.75" style="22" customWidth="1"/>
    <col min="15182" max="15182" width="8" style="22" customWidth="1"/>
    <col min="15183" max="15186" width="10.25" style="22" customWidth="1"/>
    <col min="15187" max="15187" width="0.75" style="22" customWidth="1"/>
    <col min="15188" max="15188" width="8" style="22" customWidth="1"/>
    <col min="15189" max="15189" width="1" style="22" customWidth="1"/>
    <col min="15190" max="15190" width="8" style="22" customWidth="1"/>
    <col min="15191" max="15191" width="0.875" style="22" customWidth="1"/>
    <col min="15192" max="15195" width="10.25" style="22" customWidth="1"/>
    <col min="15196" max="15196" width="8" style="22" customWidth="1"/>
    <col min="15197" max="15197" width="0.875" style="22" customWidth="1"/>
    <col min="15198" max="15198" width="8" style="22" customWidth="1"/>
    <col min="15199" max="15202" width="10.125" style="22" customWidth="1"/>
    <col min="15203" max="15203" width="1.125" style="22" customWidth="1"/>
    <col min="15204" max="15204" width="8" style="22" customWidth="1"/>
    <col min="15205" max="15205" width="1.125" style="22" customWidth="1"/>
    <col min="15206" max="15206" width="8" style="22" customWidth="1"/>
    <col min="15207" max="15207" width="1" style="22" customWidth="1"/>
    <col min="15208" max="15211" width="10.125" style="22" customWidth="1"/>
    <col min="15212" max="15212" width="8" style="22" customWidth="1"/>
    <col min="15213" max="15213" width="1.5" style="22" customWidth="1"/>
    <col min="15214" max="15214" width="8" style="22"/>
    <col min="15215" max="15218" width="10.375" style="22" customWidth="1"/>
    <col min="15219" max="15219" width="1.25" style="22" customWidth="1"/>
    <col min="15220" max="15220" width="8" style="22"/>
    <col min="15221" max="15221" width="0.875" style="22" customWidth="1"/>
    <col min="15222" max="15222" width="8" style="22"/>
    <col min="15223" max="15223" width="1" style="22" customWidth="1"/>
    <col min="15224" max="15227" width="10.5" style="22" customWidth="1"/>
    <col min="15228" max="15228" width="8" style="22"/>
    <col min="15229" max="15229" width="1" style="22" customWidth="1"/>
    <col min="15230" max="15230" width="8" style="22"/>
    <col min="15231" max="15234" width="10.5" style="22" customWidth="1"/>
    <col min="15235" max="15235" width="0.875" style="22" customWidth="1"/>
    <col min="15236" max="15236" width="8" style="22"/>
    <col min="15237" max="15237" width="1" style="22" customWidth="1"/>
    <col min="15238" max="15238" width="8" style="22"/>
    <col min="15239" max="15239" width="0.875" style="22" customWidth="1"/>
    <col min="15240" max="15243" width="10.375" style="22" customWidth="1"/>
    <col min="15244" max="15244" width="8" style="22"/>
    <col min="15245" max="15245" width="0.875" style="22" customWidth="1"/>
    <col min="15246" max="15246" width="8" style="22"/>
    <col min="15247" max="15250" width="10.625" style="22" customWidth="1"/>
    <col min="15251" max="15251" width="1.125" style="22" customWidth="1"/>
    <col min="15252" max="15252" width="8" style="22"/>
    <col min="15253" max="15253" width="0.875" style="22" customWidth="1"/>
    <col min="15254" max="15254" width="8" style="22"/>
    <col min="15255" max="15255" width="1" style="22" customWidth="1"/>
    <col min="15256" max="15259" width="10.5" style="22" customWidth="1"/>
    <col min="15260" max="15260" width="8" style="22"/>
    <col min="15261" max="15261" width="0.875" style="22" customWidth="1"/>
    <col min="15262" max="15262" width="8" style="22"/>
    <col min="15263" max="15266" width="10.625" style="22" customWidth="1"/>
    <col min="15267" max="15267" width="0.75" style="22" customWidth="1"/>
    <col min="15268" max="15268" width="8" style="22"/>
    <col min="15269" max="15269" width="0.875" style="22" customWidth="1"/>
    <col min="15270" max="15270" width="8" style="22"/>
    <col min="15271" max="15271" width="0.75" style="22" customWidth="1"/>
    <col min="15272" max="15275" width="10.75" style="22" customWidth="1"/>
    <col min="15276" max="15276" width="8" style="22" customWidth="1"/>
    <col min="15277" max="15277" width="0.875" style="22" customWidth="1"/>
    <col min="15278" max="15278" width="8" style="22"/>
    <col min="15279" max="15282" width="11.125" style="22" customWidth="1"/>
    <col min="15283" max="15283" width="0.875" style="22" customWidth="1"/>
    <col min="15284" max="15284" width="8" style="22"/>
    <col min="15285" max="15285" width="0.75" style="22" customWidth="1"/>
    <col min="15286" max="15286" width="8" style="22"/>
    <col min="15287" max="15287" width="0.625" style="22" customWidth="1"/>
    <col min="15288" max="15291" width="10" style="22" customWidth="1"/>
    <col min="15292" max="15292" width="8" style="22"/>
    <col min="15293" max="15293" width="0.625" style="22" customWidth="1"/>
    <col min="15294" max="15294" width="8" style="22"/>
    <col min="15295" max="15298" width="10.25" style="22" customWidth="1"/>
    <col min="15299" max="15299" width="1.125" style="22" customWidth="1"/>
    <col min="15300" max="15300" width="8" style="22"/>
    <col min="15301" max="15301" width="0.875" style="22" customWidth="1"/>
    <col min="15302" max="15302" width="8" style="22"/>
    <col min="15303" max="15303" width="0.625" style="22" customWidth="1"/>
    <col min="15304" max="15307" width="10.625" style="22" customWidth="1"/>
    <col min="15308" max="15308" width="8.5" style="22" bestFit="1" customWidth="1"/>
    <col min="15309" max="15321" width="8" style="22"/>
    <col min="15322" max="15322" width="15.625" style="22" customWidth="1"/>
    <col min="15323" max="15323" width="8" style="22"/>
    <col min="15324" max="15349" width="0" style="22" hidden="1" customWidth="1"/>
    <col min="15350" max="15350" width="9.625" style="22" customWidth="1"/>
    <col min="15351" max="15365" width="0" style="22" hidden="1" customWidth="1"/>
    <col min="15366" max="15366" width="8" style="22" customWidth="1"/>
    <col min="15367" max="15371" width="0" style="22" hidden="1" customWidth="1"/>
    <col min="15372" max="15372" width="9" style="22" customWidth="1"/>
    <col min="15373" max="15373" width="0.625" style="22" customWidth="1"/>
    <col min="15374" max="15374" width="8" style="22" customWidth="1"/>
    <col min="15375" max="15378" width="10.5" style="22" customWidth="1"/>
    <col min="15379" max="15379" width="1" style="22" customWidth="1"/>
    <col min="15380" max="15380" width="8" style="22" customWidth="1"/>
    <col min="15381" max="15381" width="1.5" style="22" customWidth="1"/>
    <col min="15382" max="15382" width="8" style="22" customWidth="1"/>
    <col min="15383" max="15383" width="0.875" style="22" customWidth="1"/>
    <col min="15384" max="15387" width="10.75" style="22" customWidth="1"/>
    <col min="15388" max="15388" width="8" style="22" customWidth="1"/>
    <col min="15389" max="15389" width="1.375" style="22" customWidth="1"/>
    <col min="15390" max="15390" width="8" style="22" customWidth="1"/>
    <col min="15391" max="15394" width="10.375" style="22" customWidth="1"/>
    <col min="15395" max="15395" width="0.75" style="22" customWidth="1"/>
    <col min="15396" max="15396" width="8" style="22" customWidth="1"/>
    <col min="15397" max="15397" width="0.875" style="22" customWidth="1"/>
    <col min="15398" max="15398" width="8" style="22" customWidth="1"/>
    <col min="15399" max="15399" width="0.875" style="22" customWidth="1"/>
    <col min="15400" max="15403" width="10.5" style="22" customWidth="1"/>
    <col min="15404" max="15404" width="8.5" style="22" customWidth="1"/>
    <col min="15405" max="15405" width="1.25" style="22" customWidth="1"/>
    <col min="15406" max="15406" width="8" style="22" customWidth="1"/>
    <col min="15407" max="15410" width="10.25" style="22" customWidth="1"/>
    <col min="15411" max="15411" width="1.125" style="22" customWidth="1"/>
    <col min="15412" max="15412" width="8" style="22" customWidth="1"/>
    <col min="15413" max="15413" width="1.125" style="22" customWidth="1"/>
    <col min="15414" max="15414" width="8" style="22" customWidth="1"/>
    <col min="15415" max="15415" width="1" style="22" customWidth="1"/>
    <col min="15416" max="15419" width="10.5" style="22" customWidth="1"/>
    <col min="15420" max="15420" width="8" style="22" customWidth="1"/>
    <col min="15421" max="15421" width="1" style="22" customWidth="1"/>
    <col min="15422" max="15422" width="8" style="22" customWidth="1"/>
    <col min="15423" max="15426" width="10.625" style="22" customWidth="1"/>
    <col min="15427" max="15427" width="1" style="22" customWidth="1"/>
    <col min="15428" max="15428" width="8" style="22" customWidth="1"/>
    <col min="15429" max="15429" width="1.125" style="22" customWidth="1"/>
    <col min="15430" max="15430" width="8" style="22" customWidth="1"/>
    <col min="15431" max="15431" width="1.125" style="22" customWidth="1"/>
    <col min="15432" max="15435" width="10.375" style="22" customWidth="1"/>
    <col min="15436" max="15436" width="8" style="22" customWidth="1"/>
    <col min="15437" max="15437" width="0.75" style="22" customWidth="1"/>
    <col min="15438" max="15438" width="8" style="22" customWidth="1"/>
    <col min="15439" max="15442" width="10.25" style="22" customWidth="1"/>
    <col min="15443" max="15443" width="0.75" style="22" customWidth="1"/>
    <col min="15444" max="15444" width="8" style="22" customWidth="1"/>
    <col min="15445" max="15445" width="1" style="22" customWidth="1"/>
    <col min="15446" max="15446" width="8" style="22" customWidth="1"/>
    <col min="15447" max="15447" width="0.875" style="22" customWidth="1"/>
    <col min="15448" max="15451" width="10.25" style="22" customWidth="1"/>
    <col min="15452" max="15452" width="8" style="22" customWidth="1"/>
    <col min="15453" max="15453" width="0.875" style="22" customWidth="1"/>
    <col min="15454" max="15454" width="8" style="22" customWidth="1"/>
    <col min="15455" max="15458" width="10.125" style="22" customWidth="1"/>
    <col min="15459" max="15459" width="1.125" style="22" customWidth="1"/>
    <col min="15460" max="15460" width="8" style="22" customWidth="1"/>
    <col min="15461" max="15461" width="1.125" style="22" customWidth="1"/>
    <col min="15462" max="15462" width="8" style="22" customWidth="1"/>
    <col min="15463" max="15463" width="1" style="22" customWidth="1"/>
    <col min="15464" max="15467" width="10.125" style="22" customWidth="1"/>
    <col min="15468" max="15468" width="8" style="22" customWidth="1"/>
    <col min="15469" max="15469" width="1.5" style="22" customWidth="1"/>
    <col min="15470" max="15470" width="8" style="22"/>
    <col min="15471" max="15474" width="10.375" style="22" customWidth="1"/>
    <col min="15475" max="15475" width="1.25" style="22" customWidth="1"/>
    <col min="15476" max="15476" width="8" style="22"/>
    <col min="15477" max="15477" width="0.875" style="22" customWidth="1"/>
    <col min="15478" max="15478" width="8" style="22"/>
    <col min="15479" max="15479" width="1" style="22" customWidth="1"/>
    <col min="15480" max="15483" width="10.5" style="22" customWidth="1"/>
    <col min="15484" max="15484" width="8" style="22"/>
    <col min="15485" max="15485" width="1" style="22" customWidth="1"/>
    <col min="15486" max="15486" width="8" style="22"/>
    <col min="15487" max="15490" width="10.5" style="22" customWidth="1"/>
    <col min="15491" max="15491" width="0.875" style="22" customWidth="1"/>
    <col min="15492" max="15492" width="8" style="22"/>
    <col min="15493" max="15493" width="1" style="22" customWidth="1"/>
    <col min="15494" max="15494" width="8" style="22"/>
    <col min="15495" max="15495" width="0.875" style="22" customWidth="1"/>
    <col min="15496" max="15499" width="10.375" style="22" customWidth="1"/>
    <col min="15500" max="15500" width="8" style="22"/>
    <col min="15501" max="15501" width="0.875" style="22" customWidth="1"/>
    <col min="15502" max="15502" width="8" style="22"/>
    <col min="15503" max="15506" width="10.625" style="22" customWidth="1"/>
    <col min="15507" max="15507" width="1.125" style="22" customWidth="1"/>
    <col min="15508" max="15508" width="8" style="22"/>
    <col min="15509" max="15509" width="0.875" style="22" customWidth="1"/>
    <col min="15510" max="15510" width="8" style="22"/>
    <col min="15511" max="15511" width="1" style="22" customWidth="1"/>
    <col min="15512" max="15515" width="10.5" style="22" customWidth="1"/>
    <col min="15516" max="15516" width="8" style="22"/>
    <col min="15517" max="15517" width="0.875" style="22" customWidth="1"/>
    <col min="15518" max="15518" width="8" style="22"/>
    <col min="15519" max="15522" width="10.625" style="22" customWidth="1"/>
    <col min="15523" max="15523" width="0.75" style="22" customWidth="1"/>
    <col min="15524" max="15524" width="8" style="22"/>
    <col min="15525" max="15525" width="0.875" style="22" customWidth="1"/>
    <col min="15526" max="15526" width="8" style="22"/>
    <col min="15527" max="15527" width="0.75" style="22" customWidth="1"/>
    <col min="15528" max="15531" width="10.75" style="22" customWidth="1"/>
    <col min="15532" max="15532" width="8" style="22" customWidth="1"/>
    <col min="15533" max="15533" width="0.875" style="22" customWidth="1"/>
    <col min="15534" max="15534" width="8" style="22"/>
    <col min="15535" max="15538" width="11.125" style="22" customWidth="1"/>
    <col min="15539" max="15539" width="0.875" style="22" customWidth="1"/>
    <col min="15540" max="15540" width="8" style="22"/>
    <col min="15541" max="15541" width="0.75" style="22" customWidth="1"/>
    <col min="15542" max="15542" width="8" style="22"/>
    <col min="15543" max="15543" width="0.625" style="22" customWidth="1"/>
    <col min="15544" max="15547" width="10" style="22" customWidth="1"/>
    <col min="15548" max="15548" width="8" style="22"/>
    <col min="15549" max="15549" width="0.625" style="22" customWidth="1"/>
    <col min="15550" max="15550" width="8" style="22"/>
    <col min="15551" max="15554" width="10.25" style="22" customWidth="1"/>
    <col min="15555" max="15555" width="1.125" style="22" customWidth="1"/>
    <col min="15556" max="15556" width="8" style="22"/>
    <col min="15557" max="15557" width="0.875" style="22" customWidth="1"/>
    <col min="15558" max="15558" width="8" style="22"/>
    <col min="15559" max="15559" width="0.625" style="22" customWidth="1"/>
    <col min="15560" max="15563" width="10.625" style="22" customWidth="1"/>
    <col min="15564" max="15564" width="8.5" style="22" bestFit="1" customWidth="1"/>
    <col min="15565" max="15577" width="8" style="22"/>
    <col min="15578" max="15578" width="15.625" style="22" customWidth="1"/>
    <col min="15579" max="15579" width="8" style="22"/>
    <col min="15580" max="15605" width="0" style="22" hidden="1" customWidth="1"/>
    <col min="15606" max="15606" width="9.625" style="22" customWidth="1"/>
    <col min="15607" max="15621" width="0" style="22" hidden="1" customWidth="1"/>
    <col min="15622" max="15622" width="8" style="22" customWidth="1"/>
    <col min="15623" max="15627" width="0" style="22" hidden="1" customWidth="1"/>
    <col min="15628" max="15628" width="9" style="22" customWidth="1"/>
    <col min="15629" max="15629" width="0.625" style="22" customWidth="1"/>
    <col min="15630" max="15630" width="8" style="22" customWidth="1"/>
    <col min="15631" max="15634" width="10.5" style="22" customWidth="1"/>
    <col min="15635" max="15635" width="1" style="22" customWidth="1"/>
    <col min="15636" max="15636" width="8" style="22" customWidth="1"/>
    <col min="15637" max="15637" width="1.5" style="22" customWidth="1"/>
    <col min="15638" max="15638" width="8" style="22" customWidth="1"/>
    <col min="15639" max="15639" width="0.875" style="22" customWidth="1"/>
    <col min="15640" max="15643" width="10.75" style="22" customWidth="1"/>
    <col min="15644" max="15644" width="8" style="22" customWidth="1"/>
    <col min="15645" max="15645" width="1.375" style="22" customWidth="1"/>
    <col min="15646" max="15646" width="8" style="22" customWidth="1"/>
    <col min="15647" max="15650" width="10.375" style="22" customWidth="1"/>
    <col min="15651" max="15651" width="0.75" style="22" customWidth="1"/>
    <col min="15652" max="15652" width="8" style="22" customWidth="1"/>
    <col min="15653" max="15653" width="0.875" style="22" customWidth="1"/>
    <col min="15654" max="15654" width="8" style="22" customWidth="1"/>
    <col min="15655" max="15655" width="0.875" style="22" customWidth="1"/>
    <col min="15656" max="15659" width="10.5" style="22" customWidth="1"/>
    <col min="15660" max="15660" width="8.5" style="22" customWidth="1"/>
    <col min="15661" max="15661" width="1.25" style="22" customWidth="1"/>
    <col min="15662" max="15662" width="8" style="22" customWidth="1"/>
    <col min="15663" max="15666" width="10.25" style="22" customWidth="1"/>
    <col min="15667" max="15667" width="1.125" style="22" customWidth="1"/>
    <col min="15668" max="15668" width="8" style="22" customWidth="1"/>
    <col min="15669" max="15669" width="1.125" style="22" customWidth="1"/>
    <col min="15670" max="15670" width="8" style="22" customWidth="1"/>
    <col min="15671" max="15671" width="1" style="22" customWidth="1"/>
    <col min="15672" max="15675" width="10.5" style="22" customWidth="1"/>
    <col min="15676" max="15676" width="8" style="22" customWidth="1"/>
    <col min="15677" max="15677" width="1" style="22" customWidth="1"/>
    <col min="15678" max="15678" width="8" style="22" customWidth="1"/>
    <col min="15679" max="15682" width="10.625" style="22" customWidth="1"/>
    <col min="15683" max="15683" width="1" style="22" customWidth="1"/>
    <col min="15684" max="15684" width="8" style="22" customWidth="1"/>
    <col min="15685" max="15685" width="1.125" style="22" customWidth="1"/>
    <col min="15686" max="15686" width="8" style="22" customWidth="1"/>
    <col min="15687" max="15687" width="1.125" style="22" customWidth="1"/>
    <col min="15688" max="15691" width="10.375" style="22" customWidth="1"/>
    <col min="15692" max="15692" width="8" style="22" customWidth="1"/>
    <col min="15693" max="15693" width="0.75" style="22" customWidth="1"/>
    <col min="15694" max="15694" width="8" style="22" customWidth="1"/>
    <col min="15695" max="15698" width="10.25" style="22" customWidth="1"/>
    <col min="15699" max="15699" width="0.75" style="22" customWidth="1"/>
    <col min="15700" max="15700" width="8" style="22" customWidth="1"/>
    <col min="15701" max="15701" width="1" style="22" customWidth="1"/>
    <col min="15702" max="15702" width="8" style="22" customWidth="1"/>
    <col min="15703" max="15703" width="0.875" style="22" customWidth="1"/>
    <col min="15704" max="15707" width="10.25" style="22" customWidth="1"/>
    <col min="15708" max="15708" width="8" style="22" customWidth="1"/>
    <col min="15709" max="15709" width="0.875" style="22" customWidth="1"/>
    <col min="15710" max="15710" width="8" style="22" customWidth="1"/>
    <col min="15711" max="15714" width="10.125" style="22" customWidth="1"/>
    <col min="15715" max="15715" width="1.125" style="22" customWidth="1"/>
    <col min="15716" max="15716" width="8" style="22" customWidth="1"/>
    <col min="15717" max="15717" width="1.125" style="22" customWidth="1"/>
    <col min="15718" max="15718" width="8" style="22" customWidth="1"/>
    <col min="15719" max="15719" width="1" style="22" customWidth="1"/>
    <col min="15720" max="15723" width="10.125" style="22" customWidth="1"/>
    <col min="15724" max="15724" width="8" style="22" customWidth="1"/>
    <col min="15725" max="15725" width="1.5" style="22" customWidth="1"/>
    <col min="15726" max="15726" width="8" style="22"/>
    <col min="15727" max="15730" width="10.375" style="22" customWidth="1"/>
    <col min="15731" max="15731" width="1.25" style="22" customWidth="1"/>
    <col min="15732" max="15732" width="8" style="22"/>
    <col min="15733" max="15733" width="0.875" style="22" customWidth="1"/>
    <col min="15734" max="15734" width="8" style="22"/>
    <col min="15735" max="15735" width="1" style="22" customWidth="1"/>
    <col min="15736" max="15739" width="10.5" style="22" customWidth="1"/>
    <col min="15740" max="15740" width="8" style="22"/>
    <col min="15741" max="15741" width="1" style="22" customWidth="1"/>
    <col min="15742" max="15742" width="8" style="22"/>
    <col min="15743" max="15746" width="10.5" style="22" customWidth="1"/>
    <col min="15747" max="15747" width="0.875" style="22" customWidth="1"/>
    <col min="15748" max="15748" width="8" style="22"/>
    <col min="15749" max="15749" width="1" style="22" customWidth="1"/>
    <col min="15750" max="15750" width="8" style="22"/>
    <col min="15751" max="15751" width="0.875" style="22" customWidth="1"/>
    <col min="15752" max="15755" width="10.375" style="22" customWidth="1"/>
    <col min="15756" max="15756" width="8" style="22"/>
    <col min="15757" max="15757" width="0.875" style="22" customWidth="1"/>
    <col min="15758" max="15758" width="8" style="22"/>
    <col min="15759" max="15762" width="10.625" style="22" customWidth="1"/>
    <col min="15763" max="15763" width="1.125" style="22" customWidth="1"/>
    <col min="15764" max="15764" width="8" style="22"/>
    <col min="15765" max="15765" width="0.875" style="22" customWidth="1"/>
    <col min="15766" max="15766" width="8" style="22"/>
    <col min="15767" max="15767" width="1" style="22" customWidth="1"/>
    <col min="15768" max="15771" width="10.5" style="22" customWidth="1"/>
    <col min="15772" max="15772" width="8" style="22"/>
    <col min="15773" max="15773" width="0.875" style="22" customWidth="1"/>
    <col min="15774" max="15774" width="8" style="22"/>
    <col min="15775" max="15778" width="10.625" style="22" customWidth="1"/>
    <col min="15779" max="15779" width="0.75" style="22" customWidth="1"/>
    <col min="15780" max="15780" width="8" style="22"/>
    <col min="15781" max="15781" width="0.875" style="22" customWidth="1"/>
    <col min="15782" max="15782" width="8" style="22"/>
    <col min="15783" max="15783" width="0.75" style="22" customWidth="1"/>
    <col min="15784" max="15787" width="10.75" style="22" customWidth="1"/>
    <col min="15788" max="15788" width="8" style="22" customWidth="1"/>
    <col min="15789" max="15789" width="0.875" style="22" customWidth="1"/>
    <col min="15790" max="15790" width="8" style="22"/>
    <col min="15791" max="15794" width="11.125" style="22" customWidth="1"/>
    <col min="15795" max="15795" width="0.875" style="22" customWidth="1"/>
    <col min="15796" max="15796" width="8" style="22"/>
    <col min="15797" max="15797" width="0.75" style="22" customWidth="1"/>
    <col min="15798" max="15798" width="8" style="22"/>
    <col min="15799" max="15799" width="0.625" style="22" customWidth="1"/>
    <col min="15800" max="15803" width="10" style="22" customWidth="1"/>
    <col min="15804" max="15804" width="8" style="22"/>
    <col min="15805" max="15805" width="0.625" style="22" customWidth="1"/>
    <col min="15806" max="15806" width="8" style="22"/>
    <col min="15807" max="15810" width="10.25" style="22" customWidth="1"/>
    <col min="15811" max="15811" width="1.125" style="22" customWidth="1"/>
    <col min="15812" max="15812" width="8" style="22"/>
    <col min="15813" max="15813" width="0.875" style="22" customWidth="1"/>
    <col min="15814" max="15814" width="8" style="22"/>
    <col min="15815" max="15815" width="0.625" style="22" customWidth="1"/>
    <col min="15816" max="15819" width="10.625" style="22" customWidth="1"/>
    <col min="15820" max="15820" width="8.5" style="22" bestFit="1" customWidth="1"/>
    <col min="15821" max="16384" width="8" style="22"/>
  </cols>
  <sheetData>
    <row r="1" spans="1:20">
      <c r="A1" s="79" t="s">
        <v>244</v>
      </c>
    </row>
    <row r="2" spans="1:20">
      <c r="A2" s="79" t="s">
        <v>245</v>
      </c>
    </row>
    <row r="3" spans="1:20">
      <c r="A3" s="79" t="s">
        <v>247</v>
      </c>
    </row>
    <row r="4" spans="1:20">
      <c r="A4" s="80" t="s">
        <v>246</v>
      </c>
    </row>
    <row r="5" spans="1:20">
      <c r="A5" s="80"/>
    </row>
    <row r="6" spans="1:20" ht="15" thickBot="1">
      <c r="A6" s="19"/>
      <c r="B6" s="19"/>
      <c r="C6" s="19"/>
      <c r="D6" s="20">
        <v>41882</v>
      </c>
      <c r="E6" s="20">
        <v>41912</v>
      </c>
      <c r="F6" s="20">
        <v>41943</v>
      </c>
      <c r="G6" s="20">
        <v>41973</v>
      </c>
      <c r="H6" s="20">
        <v>42004</v>
      </c>
      <c r="I6" s="21">
        <v>42035</v>
      </c>
      <c r="J6" s="21">
        <v>42063</v>
      </c>
      <c r="K6" s="21">
        <v>42094</v>
      </c>
      <c r="L6" s="21">
        <v>42124</v>
      </c>
      <c r="M6" s="21">
        <v>42155</v>
      </c>
      <c r="N6" s="21">
        <v>42185</v>
      </c>
      <c r="O6" s="21">
        <v>42216</v>
      </c>
      <c r="P6" s="21">
        <v>42247</v>
      </c>
      <c r="Q6" s="21">
        <v>42277</v>
      </c>
      <c r="R6" s="21">
        <v>42308</v>
      </c>
      <c r="S6" s="21">
        <v>42338</v>
      </c>
      <c r="T6" s="21">
        <v>42369</v>
      </c>
    </row>
    <row r="7" spans="1:20" ht="15" thickBot="1">
      <c r="A7" s="16" t="s">
        <v>121</v>
      </c>
      <c r="B7" s="4"/>
      <c r="C7" s="4"/>
      <c r="D7" s="4"/>
    </row>
    <row r="8" spans="1:20" ht="14.25">
      <c r="A8" s="165" t="s">
        <v>80</v>
      </c>
      <c r="B8" s="4" t="s">
        <v>27</v>
      </c>
      <c r="C8" s="4"/>
      <c r="D8" s="4"/>
      <c r="E8" s="162">
        <f>全群!C5</f>
        <v>0</v>
      </c>
      <c r="F8" s="7">
        <f>(E24*F172+E25-(E25*F148*0.2)+E23*F172+E34*F173+E35*F173+E36-(E36*F149))</f>
        <v>0</v>
      </c>
      <c r="G8" s="7">
        <f t="shared" ref="G8:T8" si="0">(F24*G172+F25-(F25*G148*0.2)+F23*G172+F34*G173+F35*G173+F36-(F36*G149))</f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10.120135349557899</v>
      </c>
      <c r="M8" s="7">
        <f t="shared" si="0"/>
        <v>29.818439499282853</v>
      </c>
      <c r="N8" s="7">
        <f t="shared" si="0"/>
        <v>377.18466357139994</v>
      </c>
      <c r="O8" s="7">
        <f t="shared" si="0"/>
        <v>-1.2846531647211181</v>
      </c>
      <c r="P8" s="7">
        <f t="shared" si="0"/>
        <v>-194.70881779947609</v>
      </c>
      <c r="Q8" s="7">
        <f t="shared" si="0"/>
        <v>-49.866367991686829</v>
      </c>
      <c r="R8" s="7">
        <f t="shared" si="0"/>
        <v>-54.364715406290678</v>
      </c>
      <c r="S8" s="7">
        <f t="shared" si="0"/>
        <v>-22.190935646437019</v>
      </c>
      <c r="T8" s="7">
        <f t="shared" si="0"/>
        <v>-17.261480305313508</v>
      </c>
    </row>
    <row r="9" spans="1:20" ht="14.25">
      <c r="A9" s="166"/>
      <c r="B9" s="18" t="s">
        <v>28</v>
      </c>
      <c r="C9" s="18"/>
      <c r="D9" s="18"/>
      <c r="E9" s="163">
        <f>全群!C6</f>
        <v>0</v>
      </c>
      <c r="F9" s="7">
        <f t="shared" ref="F9" si="1">(E8-(E8*F147*0.2))</f>
        <v>0</v>
      </c>
      <c r="G9" s="7">
        <f t="shared" ref="G9" si="2">(F8-(F8*G147*0.2))</f>
        <v>0</v>
      </c>
      <c r="H9" s="7">
        <f t="shared" ref="H9" si="3">(G8-(G8*H147*0.2))</f>
        <v>0</v>
      </c>
      <c r="I9" s="7">
        <f t="shared" ref="I9" si="4">(H8-(H8*I147*0.2))</f>
        <v>0</v>
      </c>
      <c r="J9" s="7">
        <f t="shared" ref="J9" si="5">(I8-(I8*J147*0.2))</f>
        <v>0</v>
      </c>
      <c r="K9" s="7">
        <f t="shared" ref="K9" si="6">(J8-(J8*K147*0.2))</f>
        <v>0</v>
      </c>
      <c r="L9" s="7">
        <f t="shared" ref="L9" si="7">(K8-(K8*L147*0.2))</f>
        <v>0</v>
      </c>
      <c r="M9" s="7">
        <f t="shared" ref="M9" si="8">(L8-(L8*M147*0.2))</f>
        <v>10.086401565059372</v>
      </c>
      <c r="N9" s="7">
        <f t="shared" ref="N9" si="9">(M8-(M8*N147*0.2))</f>
        <v>29.694196001369175</v>
      </c>
      <c r="O9" s="7">
        <f t="shared" ref="O9" si="10">(N8-(N8*O147*0.2))</f>
        <v>375.29874025354292</v>
      </c>
      <c r="P9" s="7">
        <f t="shared" ref="P9" si="11">(O8-(O8*P147*0.2))</f>
        <v>-1.2760888102896439</v>
      </c>
      <c r="Q9" s="7">
        <f t="shared" ref="Q9" si="12">(P8-(P8*Q147*0.2))</f>
        <v>-193.41075901414627</v>
      </c>
      <c r="R9" s="7">
        <f t="shared" ref="R9" si="13">(Q8-(Q8*R147*0.2))</f>
        <v>-49.533925538408916</v>
      </c>
      <c r="S9" s="7">
        <f t="shared" ref="S9" si="14">(R8-(R8*S147*0.2))</f>
        <v>-54.047587899753985</v>
      </c>
      <c r="T9" s="7">
        <f t="shared" ref="T9" si="15">(S8-(S8*T147*0.2))</f>
        <v>-22.061488521832803</v>
      </c>
    </row>
    <row r="10" spans="1:20" ht="14.25">
      <c r="A10" s="166"/>
      <c r="B10" s="18" t="s">
        <v>29</v>
      </c>
      <c r="C10" s="18"/>
      <c r="D10" s="18"/>
      <c r="E10" s="163">
        <f>全群!C7</f>
        <v>0</v>
      </c>
      <c r="F10" s="7">
        <f>E10+(E9-(E9*F147*0.2))+((E11*F160)+(E12*F160)+(E13*F161)+(E14*F161)+(E16*F161)+(E15*F161))-(E10*F147*2)-F98</f>
        <v>-244.32</v>
      </c>
      <c r="G10" s="7">
        <f t="shared" ref="G10:T10" si="16">F10+(F9-(F9*G147*0.2))+((F11*G160)+(F12*G160)+(F13*G161)+(F14*G161)+(F16*G161)+(F15*G161))-(F10*G147*2)-G98</f>
        <v>-250.383872</v>
      </c>
      <c r="H10" s="7">
        <f t="shared" si="16"/>
        <v>-122.30435996533333</v>
      </c>
      <c r="I10" s="7">
        <f t="shared" si="16"/>
        <v>-89.236512015502754</v>
      </c>
      <c r="J10" s="7">
        <f t="shared" si="16"/>
        <v>-50.701730842925663</v>
      </c>
      <c r="K10" s="7">
        <f t="shared" si="16"/>
        <v>-35.34259124050908</v>
      </c>
      <c r="L10" s="7">
        <f t="shared" si="16"/>
        <v>-23.577680161032525</v>
      </c>
      <c r="M10" s="7">
        <f t="shared" si="16"/>
        <v>-18.091622404848923</v>
      </c>
      <c r="N10" s="7">
        <f t="shared" si="16"/>
        <v>-5.3250736975798123</v>
      </c>
      <c r="O10" s="7">
        <f t="shared" si="16"/>
        <v>24.941334516483835</v>
      </c>
      <c r="P10" s="7">
        <f t="shared" si="16"/>
        <v>393.55667545690574</v>
      </c>
      <c r="Q10" s="7">
        <f t="shared" si="16"/>
        <v>332.54491143300913</v>
      </c>
      <c r="R10" s="7">
        <f t="shared" si="16"/>
        <v>30.33894858204664</v>
      </c>
      <c r="S10" s="7">
        <f t="shared" si="16"/>
        <v>-70.572962512845123</v>
      </c>
      <c r="T10" s="7">
        <f t="shared" si="16"/>
        <v>-110.52480249916565</v>
      </c>
    </row>
    <row r="11" spans="1:20" ht="14.25">
      <c r="A11" s="165" t="s">
        <v>81</v>
      </c>
      <c r="B11" s="6" t="s">
        <v>30</v>
      </c>
      <c r="C11" s="6"/>
      <c r="D11" s="6"/>
      <c r="E11" s="163">
        <f>全群!C8</f>
        <v>0</v>
      </c>
      <c r="F11" s="7">
        <f t="shared" ref="F11" si="17">F98</f>
        <v>244.32</v>
      </c>
      <c r="G11" s="7">
        <f t="shared" ref="G11:T11" si="18">G98</f>
        <v>17.465472000000016</v>
      </c>
      <c r="H11" s="7">
        <f t="shared" si="18"/>
        <v>-115.51849164000001</v>
      </c>
      <c r="I11" s="7">
        <f t="shared" si="18"/>
        <v>-28.596655711020802</v>
      </c>
      <c r="J11" s="7">
        <f t="shared" si="18"/>
        <v>-35.391791114752444</v>
      </c>
      <c r="K11" s="7">
        <f t="shared" si="18"/>
        <v>-13.620705578393347</v>
      </c>
      <c r="L11" s="7">
        <f t="shared" si="18"/>
        <v>-10.362580788381814</v>
      </c>
      <c r="M11" s="7">
        <f t="shared" si="18"/>
        <v>-6.5787291800599528</v>
      </c>
      <c r="N11" s="7">
        <f t="shared" si="18"/>
        <v>-4.9082571595615985</v>
      </c>
      <c r="O11" s="7">
        <f t="shared" si="18"/>
        <v>-1.9101666243897641</v>
      </c>
      <c r="P11" s="7">
        <f t="shared" si="18"/>
        <v>1.470342359835197</v>
      </c>
      <c r="Q11" s="7">
        <f t="shared" si="18"/>
        <v>33.008391340693819</v>
      </c>
      <c r="R11" s="7">
        <f t="shared" si="18"/>
        <v>88.408013281196844</v>
      </c>
      <c r="S11" s="7">
        <f t="shared" si="18"/>
        <v>51.96960136377615</v>
      </c>
      <c r="T11" s="7">
        <f t="shared" si="18"/>
        <v>-7.3506086723179997</v>
      </c>
    </row>
    <row r="12" spans="1:20" ht="14.25">
      <c r="A12" s="166"/>
      <c r="B12" s="6" t="s">
        <v>31</v>
      </c>
      <c r="C12" s="6"/>
      <c r="D12" s="6"/>
      <c r="E12" s="163">
        <f>全群!C9</f>
        <v>0</v>
      </c>
      <c r="F12" s="7">
        <f>(E11-(E11*F147*0.2)-(E11*F160))</f>
        <v>0</v>
      </c>
      <c r="G12" s="7">
        <f t="shared" ref="G12:T12" si="19">(F11-(F11*G147*0.2)-(F11*G160))</f>
        <v>239.88151999999997</v>
      </c>
      <c r="H12" s="7">
        <f t="shared" si="19"/>
        <v>17.189808633600016</v>
      </c>
      <c r="I12" s="7">
        <f t="shared" si="19"/>
        <v>-112.8230601684</v>
      </c>
      <c r="J12" s="7">
        <f t="shared" si="19"/>
        <v>-27.929400411096982</v>
      </c>
      <c r="K12" s="7">
        <f t="shared" si="19"/>
        <v>-34.648563501342643</v>
      </c>
      <c r="L12" s="7">
        <f t="shared" si="19"/>
        <v>-13.375532877982266</v>
      </c>
      <c r="M12" s="7">
        <f t="shared" si="19"/>
        <v>-10.172600140594815</v>
      </c>
      <c r="N12" s="7">
        <f t="shared" si="19"/>
        <v>-6.4526368707754704</v>
      </c>
      <c r="O12" s="7">
        <f t="shared" si="19"/>
        <v>-4.7855507305725586</v>
      </c>
      <c r="P12" s="7">
        <f t="shared" si="19"/>
        <v>-1.8592288477393704</v>
      </c>
      <c r="Q12" s="7">
        <f t="shared" si="19"/>
        <v>1.4311332302395918</v>
      </c>
      <c r="R12" s="7">
        <f t="shared" si="19"/>
        <v>32.12816757160865</v>
      </c>
      <c r="S12" s="7">
        <f t="shared" si="19"/>
        <v>86.300955631328321</v>
      </c>
      <c r="T12" s="7">
        <f t="shared" si="19"/>
        <v>50.886901335364151</v>
      </c>
    </row>
    <row r="13" spans="1:20" ht="14.25">
      <c r="A13" s="166"/>
      <c r="B13" s="6" t="s">
        <v>32</v>
      </c>
      <c r="C13" s="6"/>
      <c r="D13" s="6"/>
      <c r="E13" s="163">
        <f>全群!C10</f>
        <v>0</v>
      </c>
      <c r="F13" s="7">
        <f>(E12-(E12*F147*0.2)-(E12*F160))</f>
        <v>0</v>
      </c>
      <c r="G13" s="7">
        <f t="shared" ref="G13:T13" si="20">(F12-(F12*G147*0.2)-(F12*G160))</f>
        <v>0</v>
      </c>
      <c r="H13" s="7">
        <f t="shared" si="20"/>
        <v>236.0953900093333</v>
      </c>
      <c r="I13" s="7">
        <f t="shared" si="20"/>
        <v>16.788713098816014</v>
      </c>
      <c r="J13" s="7">
        <f t="shared" si="20"/>
        <v>-110.19052209780401</v>
      </c>
      <c r="K13" s="7">
        <f t="shared" si="20"/>
        <v>-27.342883002463946</v>
      </c>
      <c r="L13" s="7">
        <f t="shared" si="20"/>
        <v>-34.024889358318475</v>
      </c>
      <c r="M13" s="7">
        <f t="shared" si="20"/>
        <v>-13.130314775219258</v>
      </c>
      <c r="N13" s="7">
        <f t="shared" si="20"/>
        <v>-9.9776253045667485</v>
      </c>
      <c r="O13" s="7">
        <f t="shared" si="20"/>
        <v>-6.2913209490060833</v>
      </c>
      <c r="P13" s="7">
        <f t="shared" si="20"/>
        <v>-4.6579360444239573</v>
      </c>
      <c r="Q13" s="7">
        <f t="shared" si="20"/>
        <v>-1.8096494117996538</v>
      </c>
      <c r="R13" s="7">
        <f t="shared" si="20"/>
        <v>1.3929696774332028</v>
      </c>
      <c r="S13" s="7">
        <f t="shared" si="20"/>
        <v>31.362446244485309</v>
      </c>
      <c r="T13" s="7">
        <f t="shared" si="20"/>
        <v>84.503019055675651</v>
      </c>
    </row>
    <row r="14" spans="1:20" ht="14.25">
      <c r="A14" s="166"/>
      <c r="B14" s="6" t="s">
        <v>33</v>
      </c>
      <c r="C14" s="6"/>
      <c r="D14" s="6"/>
      <c r="E14" s="163">
        <f>全群!C11</f>
        <v>0</v>
      </c>
      <c r="F14" s="7">
        <f>(E13-(E13*F147*0.2)-(E13*F161))</f>
        <v>0</v>
      </c>
      <c r="G14" s="7">
        <f t="shared" ref="G14:T14" si="21">(F13-(F13*G147*0.2)-(F13*G161))</f>
        <v>0</v>
      </c>
      <c r="H14" s="7">
        <f t="shared" si="21"/>
        <v>0</v>
      </c>
      <c r="I14" s="7">
        <f t="shared" si="21"/>
        <v>232.94745147587551</v>
      </c>
      <c r="J14" s="7">
        <f t="shared" si="21"/>
        <v>16.531286164634171</v>
      </c>
      <c r="K14" s="7">
        <f t="shared" si="21"/>
        <v>-108.75804531053255</v>
      </c>
      <c r="L14" s="7">
        <f t="shared" si="21"/>
        <v>-26.987425523431916</v>
      </c>
      <c r="M14" s="7">
        <f t="shared" si="21"/>
        <v>-33.571224166874224</v>
      </c>
      <c r="N14" s="7">
        <f t="shared" si="21"/>
        <v>-12.878650408694222</v>
      </c>
      <c r="O14" s="7">
        <f t="shared" si="21"/>
        <v>-9.7780727984754137</v>
      </c>
      <c r="P14" s="7">
        <f t="shared" si="21"/>
        <v>-6.1550089951109515</v>
      </c>
      <c r="Q14" s="7">
        <f t="shared" si="21"/>
        <v>-4.5570140967947719</v>
      </c>
      <c r="R14" s="7">
        <f t="shared" si="21"/>
        <v>-1.7812982376814592</v>
      </c>
      <c r="S14" s="7">
        <f t="shared" si="21"/>
        <v>1.3723072938846104</v>
      </c>
      <c r="T14" s="7">
        <f t="shared" si="21"/>
        <v>30.897236625192111</v>
      </c>
    </row>
    <row r="15" spans="1:20" ht="14.25">
      <c r="A15" s="166"/>
      <c r="B15" s="6" t="s">
        <v>34</v>
      </c>
      <c r="C15" s="6"/>
      <c r="D15" s="6"/>
      <c r="E15" s="163">
        <f>全群!C12</f>
        <v>0</v>
      </c>
      <c r="F15" s="7">
        <f>(E14-(E14*F147*0.2)-(E14*F161))</f>
        <v>0</v>
      </c>
      <c r="G15" s="7">
        <f t="shared" ref="G15:T15" si="22">(F14-(F14*G147*0.2)-(F14*G161))</f>
        <v>0</v>
      </c>
      <c r="H15" s="7">
        <f t="shared" si="22"/>
        <v>0</v>
      </c>
      <c r="I15" s="7">
        <f t="shared" si="22"/>
        <v>0</v>
      </c>
      <c r="J15" s="7">
        <f t="shared" si="22"/>
        <v>229.37559055324542</v>
      </c>
      <c r="K15" s="7">
        <f t="shared" si="22"/>
        <v>16.316379444493926</v>
      </c>
      <c r="L15" s="7">
        <f t="shared" si="22"/>
        <v>-107.34419072149562</v>
      </c>
      <c r="M15" s="7">
        <f t="shared" si="22"/>
        <v>-26.62759318311949</v>
      </c>
      <c r="N15" s="7">
        <f t="shared" si="22"/>
        <v>-32.927775703675806</v>
      </c>
      <c r="O15" s="7">
        <f t="shared" si="22"/>
        <v>-12.621077400520337</v>
      </c>
      <c r="P15" s="7">
        <f t="shared" si="22"/>
        <v>-9.5662145545084467</v>
      </c>
      <c r="Q15" s="7">
        <f t="shared" si="22"/>
        <v>-6.0216504668835471</v>
      </c>
      <c r="R15" s="7">
        <f t="shared" si="22"/>
        <v>-4.4856208759449867</v>
      </c>
      <c r="S15" s="7">
        <f t="shared" si="22"/>
        <v>-1.7548756471558511</v>
      </c>
      <c r="T15" s="7">
        <f t="shared" si="22"/>
        <v>1.3519514023586552</v>
      </c>
    </row>
    <row r="16" spans="1:20" ht="15" thickBot="1">
      <c r="A16" s="166"/>
      <c r="B16" s="18" t="s">
        <v>35</v>
      </c>
      <c r="C16" s="18"/>
      <c r="D16" s="18"/>
      <c r="E16" s="163">
        <f>全群!C13</f>
        <v>0</v>
      </c>
      <c r="F16" s="7">
        <f>(E15-(E15*F147*0.2)-(E15*F161))</f>
        <v>0</v>
      </c>
      <c r="G16" s="7">
        <f t="shared" ref="G16:T16" si="23">(F15-(F15*G147*0.2)-(F15*G161))</f>
        <v>0</v>
      </c>
      <c r="H16" s="7">
        <f t="shared" si="23"/>
        <v>0</v>
      </c>
      <c r="I16" s="7">
        <f t="shared" si="23"/>
        <v>0</v>
      </c>
      <c r="J16" s="7">
        <f t="shared" si="23"/>
        <v>0</v>
      </c>
      <c r="K16" s="7">
        <f t="shared" si="23"/>
        <v>226.39370787605321</v>
      </c>
      <c r="L16" s="7">
        <f t="shared" si="23"/>
        <v>16.104266511715505</v>
      </c>
      <c r="M16" s="7">
        <f t="shared" si="23"/>
        <v>-105.91293484520901</v>
      </c>
      <c r="N16" s="7">
        <f t="shared" si="23"/>
        <v>-26.117230980443033</v>
      </c>
      <c r="O16" s="7">
        <f t="shared" si="23"/>
        <v>-32.269220189602287</v>
      </c>
      <c r="P16" s="7">
        <f t="shared" si="23"/>
        <v>-12.347620723509063</v>
      </c>
      <c r="Q16" s="7">
        <f t="shared" si="23"/>
        <v>-9.3589465724940979</v>
      </c>
      <c r="R16" s="7">
        <f t="shared" si="23"/>
        <v>-5.927311276235705</v>
      </c>
      <c r="S16" s="7">
        <f t="shared" si="23"/>
        <v>-4.4190841662851366</v>
      </c>
      <c r="T16" s="7">
        <f t="shared" si="23"/>
        <v>-1.7288449917230393</v>
      </c>
    </row>
    <row r="17" spans="1:20" ht="15" thickBot="1">
      <c r="A17" s="8" t="s">
        <v>36</v>
      </c>
      <c r="B17" s="8"/>
      <c r="C17" s="8"/>
      <c r="D17" s="147">
        <v>2943</v>
      </c>
      <c r="E17" s="163">
        <f>全群!C14</f>
        <v>0</v>
      </c>
      <c r="F17" s="23">
        <f t="shared" ref="F17:T17" si="24">SUM(F8:F16)</f>
        <v>0</v>
      </c>
      <c r="G17" s="23">
        <f t="shared" si="24"/>
        <v>6.9631199999999751</v>
      </c>
      <c r="H17" s="23">
        <f t="shared" si="24"/>
        <v>15.462347037599983</v>
      </c>
      <c r="I17" s="23">
        <f t="shared" si="24"/>
        <v>19.07993667976794</v>
      </c>
      <c r="J17" s="23">
        <f t="shared" si="24"/>
        <v>21.693432251300493</v>
      </c>
      <c r="K17" s="23">
        <f t="shared" si="24"/>
        <v>22.997298687305545</v>
      </c>
      <c r="L17" s="23">
        <f t="shared" si="24"/>
        <v>-189.44789756936919</v>
      </c>
      <c r="M17" s="23">
        <f t="shared" si="24"/>
        <v>-174.18017763158343</v>
      </c>
      <c r="N17" s="23">
        <f t="shared" si="24"/>
        <v>308.29160944747247</v>
      </c>
      <c r="O17" s="23">
        <f t="shared" si="24"/>
        <v>331.30001291273919</v>
      </c>
      <c r="P17" s="23">
        <f t="shared" si="24"/>
        <v>164.45610204168341</v>
      </c>
      <c r="Q17" s="23">
        <f t="shared" si="24"/>
        <v>101.96004845013738</v>
      </c>
      <c r="R17" s="23">
        <f t="shared" si="24"/>
        <v>36.175227777723585</v>
      </c>
      <c r="S17" s="23">
        <f t="shared" si="24"/>
        <v>18.019864660997271</v>
      </c>
      <c r="T17" s="23">
        <f t="shared" si="24"/>
        <v>8.7118834282375737</v>
      </c>
    </row>
    <row r="18" spans="1:20" ht="14.25">
      <c r="A18" s="165" t="s">
        <v>82</v>
      </c>
      <c r="B18" s="6" t="s">
        <v>37</v>
      </c>
      <c r="C18" s="6"/>
      <c r="D18" s="6"/>
      <c r="E18" s="163">
        <f>全群!C15</f>
        <v>0</v>
      </c>
      <c r="F18" s="7">
        <f t="shared" ref="F18" si="25">F99</f>
        <v>1.44</v>
      </c>
      <c r="G18" s="7">
        <f t="shared" ref="G18:T18" si="26">G99</f>
        <v>0.13440000000000002</v>
      </c>
      <c r="H18" s="7">
        <f t="shared" si="26"/>
        <v>-0.74124000000000001</v>
      </c>
      <c r="I18" s="7">
        <f t="shared" si="26"/>
        <v>-0.16347739999999999</v>
      </c>
      <c r="J18" s="7">
        <f t="shared" si="26"/>
        <v>-0.22930846715</v>
      </c>
      <c r="K18" s="7">
        <f t="shared" si="26"/>
        <v>-9.1345797984587501E-2</v>
      </c>
      <c r="L18" s="7">
        <f t="shared" si="26"/>
        <v>-8.4610350646608448E-2</v>
      </c>
      <c r="M18" s="7">
        <f t="shared" si="26"/>
        <v>-4.8036398080538209E-2</v>
      </c>
      <c r="N18" s="7">
        <f t="shared" si="26"/>
        <v>-3.1171759982768641E-2</v>
      </c>
      <c r="O18" s="7">
        <f t="shared" si="26"/>
        <v>-1.572045952719793E-2</v>
      </c>
      <c r="P18" s="7">
        <f t="shared" si="26"/>
        <v>-9.9646515996044214E-3</v>
      </c>
      <c r="Q18" s="7">
        <f t="shared" si="26"/>
        <v>-5.6480433532950514E-3</v>
      </c>
      <c r="R18" s="7">
        <f t="shared" si="26"/>
        <v>-4.2246388779049356E-3</v>
      </c>
      <c r="S18" s="7">
        <f t="shared" si="26"/>
        <v>-3.2636942061297618E-3</v>
      </c>
      <c r="T18" s="7">
        <f t="shared" si="26"/>
        <v>-6.828586423883903E-3</v>
      </c>
    </row>
    <row r="19" spans="1:20" ht="14.25">
      <c r="A19" s="166"/>
      <c r="B19" s="18" t="s">
        <v>38</v>
      </c>
      <c r="C19" s="18"/>
      <c r="D19" s="18"/>
      <c r="E19" s="163">
        <f>全群!C16</f>
        <v>0</v>
      </c>
      <c r="F19" s="7">
        <f>(E18-(E18*F148*0.2)-(E18*F164))</f>
        <v>0</v>
      </c>
      <c r="G19" s="7">
        <f t="shared" ref="G19:T19" si="27">(F18-(F18*G148*0.2)-(F18*G164))</f>
        <v>1.4256</v>
      </c>
      <c r="H19" s="7">
        <f t="shared" si="27"/>
        <v>0.13305600000000001</v>
      </c>
      <c r="I19" s="7">
        <f t="shared" si="27"/>
        <v>-0.73259220000000003</v>
      </c>
      <c r="J19" s="7">
        <f t="shared" si="27"/>
        <v>-0.16157016366666666</v>
      </c>
      <c r="K19" s="7">
        <f t="shared" si="27"/>
        <v>-0.22655676554420001</v>
      </c>
      <c r="L19" s="7">
        <f t="shared" si="27"/>
        <v>-9.0249648408772448E-2</v>
      </c>
      <c r="M19" s="7">
        <f t="shared" si="27"/>
        <v>-8.3595026438849154E-2</v>
      </c>
      <c r="N19" s="7">
        <f t="shared" si="27"/>
        <v>-4.7459961303571753E-2</v>
      </c>
      <c r="O19" s="7">
        <f t="shared" si="27"/>
        <v>-3.0704183583027112E-2</v>
      </c>
      <c r="P19" s="7">
        <f t="shared" si="27"/>
        <v>-1.5471552251350631E-2</v>
      </c>
      <c r="Q19" s="7">
        <f t="shared" si="27"/>
        <v>-9.8002348482109491E-3</v>
      </c>
      <c r="R19" s="7">
        <f t="shared" si="27"/>
        <v>-5.5689707463489205E-3</v>
      </c>
      <c r="S19" s="7">
        <f t="shared" si="27"/>
        <v>-4.1725349984107745E-3</v>
      </c>
      <c r="T19" s="7">
        <f t="shared" si="27"/>
        <v>-3.223441977587495E-3</v>
      </c>
    </row>
    <row r="20" spans="1:20" ht="14.25">
      <c r="A20" s="166"/>
      <c r="B20" s="18" t="s">
        <v>39</v>
      </c>
      <c r="C20" s="18"/>
      <c r="D20" s="18"/>
      <c r="E20" s="163">
        <f>全群!C17</f>
        <v>0</v>
      </c>
      <c r="F20" s="7">
        <f>(E19-(E19*F148*0.2)-(E19*F164))</f>
        <v>0</v>
      </c>
      <c r="G20" s="7">
        <f t="shared" ref="G20:T20" si="28">(F19-(F19*G148*0.2)-(F19*G164))</f>
        <v>0</v>
      </c>
      <c r="H20" s="7">
        <f t="shared" si="28"/>
        <v>1.4113439999999999</v>
      </c>
      <c r="I20" s="7">
        <f t="shared" si="28"/>
        <v>0.13150368000000001</v>
      </c>
      <c r="J20" s="7">
        <f t="shared" si="28"/>
        <v>-0.72404529100000004</v>
      </c>
      <c r="K20" s="7">
        <f t="shared" si="28"/>
        <v>-0.15963132170266667</v>
      </c>
      <c r="L20" s="7">
        <f t="shared" si="28"/>
        <v>-0.22383808435766961</v>
      </c>
      <c r="M20" s="7">
        <f t="shared" si="28"/>
        <v>-8.9166652627867174E-2</v>
      </c>
      <c r="N20" s="7">
        <f t="shared" si="28"/>
        <v>-8.2591886121582969E-2</v>
      </c>
      <c r="O20" s="7">
        <f t="shared" si="28"/>
        <v>-4.6748061884018179E-2</v>
      </c>
      <c r="P20" s="7">
        <f t="shared" si="28"/>
        <v>-3.0218034009629184E-2</v>
      </c>
      <c r="Q20" s="7">
        <f t="shared" si="28"/>
        <v>-1.5216271639203345E-2</v>
      </c>
      <c r="R20" s="7">
        <f t="shared" si="28"/>
        <v>-9.6630315603359954E-3</v>
      </c>
      <c r="S20" s="7">
        <f t="shared" si="28"/>
        <v>-5.5002867738106172E-3</v>
      </c>
      <c r="T20" s="7">
        <f t="shared" si="28"/>
        <v>-4.1210737334303749E-3</v>
      </c>
    </row>
    <row r="21" spans="1:20" ht="14.25">
      <c r="A21" s="166"/>
      <c r="B21" s="18" t="s">
        <v>40</v>
      </c>
      <c r="C21" s="18"/>
      <c r="D21" s="18"/>
      <c r="E21" s="163">
        <f>全群!C18</f>
        <v>0</v>
      </c>
      <c r="F21" s="7">
        <f>(E20-(E20*F148*0.2)-(E20*F165))</f>
        <v>0</v>
      </c>
      <c r="G21" s="7">
        <f t="shared" ref="G21:T21" si="29">(F20-(F20*G148*0.2)-(F20*G165))</f>
        <v>0</v>
      </c>
      <c r="H21" s="7">
        <f t="shared" si="29"/>
        <v>0</v>
      </c>
      <c r="I21" s="7">
        <f t="shared" si="29"/>
        <v>1.3948783199999999</v>
      </c>
      <c r="J21" s="7">
        <f t="shared" si="29"/>
        <v>0.12996947040000001</v>
      </c>
      <c r="K21" s="7">
        <f t="shared" si="29"/>
        <v>-0.71535674750800005</v>
      </c>
      <c r="L21" s="7">
        <f t="shared" si="29"/>
        <v>-0.15771574584223466</v>
      </c>
      <c r="M21" s="7">
        <f t="shared" si="29"/>
        <v>-0.22115202734537759</v>
      </c>
      <c r="N21" s="7">
        <f t="shared" si="29"/>
        <v>-8.8096652796332761E-2</v>
      </c>
      <c r="O21" s="7">
        <f t="shared" si="29"/>
        <v>-8.1353007829759225E-2</v>
      </c>
      <c r="P21" s="7">
        <f t="shared" si="29"/>
        <v>-4.6007884237521224E-2</v>
      </c>
      <c r="Q21" s="7">
        <f t="shared" si="29"/>
        <v>-2.9719436448470301E-2</v>
      </c>
      <c r="R21" s="7">
        <f t="shared" si="29"/>
        <v>-1.5003243836254497E-2</v>
      </c>
      <c r="S21" s="7">
        <f t="shared" si="29"/>
        <v>-9.5438541710918517E-3</v>
      </c>
      <c r="T21" s="7">
        <f t="shared" si="29"/>
        <v>-5.4324499036002864E-3</v>
      </c>
    </row>
    <row r="22" spans="1:20" ht="14.25">
      <c r="A22" s="166"/>
      <c r="B22" s="18" t="s">
        <v>41</v>
      </c>
      <c r="C22" s="18"/>
      <c r="D22" s="18"/>
      <c r="E22" s="163">
        <f>全群!C19</f>
        <v>0</v>
      </c>
      <c r="F22" s="7">
        <f>(E21-(E21*F148*0.2)-(E21*F165))</f>
        <v>0</v>
      </c>
      <c r="G22" s="7">
        <f t="shared" ref="G22:T22" si="30">(F21-(F21*G148*0.2)-(F21*G165))</f>
        <v>0</v>
      </c>
      <c r="H22" s="7">
        <f t="shared" si="30"/>
        <v>0</v>
      </c>
      <c r="I22" s="7">
        <f t="shared" si="30"/>
        <v>0</v>
      </c>
      <c r="J22" s="7">
        <f t="shared" si="30"/>
        <v>1.3786047395999999</v>
      </c>
      <c r="K22" s="7">
        <f t="shared" si="30"/>
        <v>0.12840983675520001</v>
      </c>
      <c r="L22" s="7">
        <f t="shared" si="30"/>
        <v>-0.70677246653790404</v>
      </c>
      <c r="M22" s="7">
        <f t="shared" si="30"/>
        <v>-0.15582315689212783</v>
      </c>
      <c r="N22" s="7">
        <f t="shared" si="30"/>
        <v>-0.21849820301723305</v>
      </c>
      <c r="O22" s="7">
        <f t="shared" si="30"/>
        <v>-8.6775203004387777E-2</v>
      </c>
      <c r="P22" s="7">
        <f t="shared" si="30"/>
        <v>-8.0064918539121371E-2</v>
      </c>
      <c r="Q22" s="7">
        <f t="shared" si="30"/>
        <v>-4.5248754147602127E-2</v>
      </c>
      <c r="R22" s="7">
        <f t="shared" si="30"/>
        <v>-2.930336433819172E-2</v>
      </c>
      <c r="S22" s="7">
        <f t="shared" si="30"/>
        <v>-1.4818203828940691E-2</v>
      </c>
      <c r="T22" s="7">
        <f t="shared" si="30"/>
        <v>-9.4261466363150526E-3</v>
      </c>
    </row>
    <row r="23" spans="1:20" ht="14.25">
      <c r="A23" s="166"/>
      <c r="B23" s="18" t="s">
        <v>35</v>
      </c>
      <c r="C23" s="18"/>
      <c r="D23" s="18"/>
      <c r="E23" s="163">
        <f>全群!C20</f>
        <v>0</v>
      </c>
      <c r="F23" s="7">
        <f>(E22-(E22*F148*0.2)-(E22*F165))</f>
        <v>0</v>
      </c>
      <c r="G23" s="7">
        <f t="shared" ref="G23:T23" si="31">(F22-(F22*G148*0.2)-(F22*G165))</f>
        <v>0</v>
      </c>
      <c r="H23" s="7">
        <f t="shared" si="31"/>
        <v>0</v>
      </c>
      <c r="I23" s="7">
        <f t="shared" si="31"/>
        <v>0</v>
      </c>
      <c r="J23" s="7">
        <f t="shared" si="31"/>
        <v>0</v>
      </c>
      <c r="K23" s="7">
        <f t="shared" si="31"/>
        <v>1.3620614827247997</v>
      </c>
      <c r="L23" s="7">
        <f t="shared" si="31"/>
        <v>0.12686891871413761</v>
      </c>
      <c r="M23" s="7">
        <f t="shared" si="31"/>
        <v>-0.69829119693944919</v>
      </c>
      <c r="N23" s="7">
        <f t="shared" si="31"/>
        <v>-0.15395327900942229</v>
      </c>
      <c r="O23" s="7">
        <f t="shared" si="31"/>
        <v>-0.21522072997197456</v>
      </c>
      <c r="P23" s="7">
        <f t="shared" si="31"/>
        <v>-8.5401262290151631E-2</v>
      </c>
      <c r="Q23" s="7">
        <f t="shared" si="31"/>
        <v>-7.8743847383225873E-2</v>
      </c>
      <c r="R23" s="7">
        <f t="shared" si="31"/>
        <v>-4.4615271589535696E-2</v>
      </c>
      <c r="S23" s="7">
        <f t="shared" si="31"/>
        <v>-2.8941956178020686E-2</v>
      </c>
      <c r="T23" s="7">
        <f t="shared" si="31"/>
        <v>-1.4635445981717088E-2</v>
      </c>
    </row>
    <row r="24" spans="1:20" ht="14.25">
      <c r="A24" s="166"/>
      <c r="B24" s="18" t="s">
        <v>42</v>
      </c>
      <c r="C24" s="18"/>
      <c r="D24" s="18"/>
      <c r="E24" s="163">
        <f>全群!C21</f>
        <v>0</v>
      </c>
      <c r="F24" s="7">
        <f>(E23-(E23*F148*0.2)-E23*F172+E16-(E16*F147*0.2)-(E16*F161))</f>
        <v>0</v>
      </c>
      <c r="G24" s="7">
        <f t="shared" ref="G24:T24" si="32">(F23-(F23*G148*0.2)-F23*G172+F16-(F16*G147*0.2)-(F16*G161))</f>
        <v>0</v>
      </c>
      <c r="H24" s="7">
        <f t="shared" si="32"/>
        <v>0</v>
      </c>
      <c r="I24" s="7">
        <f t="shared" si="32"/>
        <v>0</v>
      </c>
      <c r="J24" s="7">
        <f t="shared" si="32"/>
        <v>0</v>
      </c>
      <c r="K24" s="7">
        <f t="shared" si="32"/>
        <v>0</v>
      </c>
      <c r="L24" s="7">
        <f t="shared" si="32"/>
        <v>224.74182395928764</v>
      </c>
      <c r="M24" s="7">
        <f t="shared" si="32"/>
        <v>16.006008625605546</v>
      </c>
      <c r="N24" s="7">
        <f t="shared" si="32"/>
        <v>-104.51000242219412</v>
      </c>
      <c r="O24" s="7">
        <f t="shared" si="32"/>
        <v>-25.729595479967418</v>
      </c>
      <c r="P24" s="7">
        <f t="shared" si="32"/>
        <v>-31.758192540278067</v>
      </c>
      <c r="Q24" s="7">
        <f t="shared" si="32"/>
        <v>-12.155455555137426</v>
      </c>
      <c r="R24" s="7">
        <f t="shared" si="32"/>
        <v>-9.2843736965473429</v>
      </c>
      <c r="S24" s="7">
        <f t="shared" si="32"/>
        <v>-5.8811791300270739</v>
      </c>
      <c r="T24" s="7">
        <f t="shared" si="32"/>
        <v>-4.3806433834386533</v>
      </c>
    </row>
    <row r="25" spans="1:20" ht="14.25">
      <c r="A25" s="166"/>
      <c r="B25" s="18" t="s">
        <v>43</v>
      </c>
      <c r="C25" s="18"/>
      <c r="D25" s="18"/>
      <c r="E25" s="163">
        <f>全群!C22</f>
        <v>0</v>
      </c>
      <c r="F25" s="7">
        <f>E24-(E24*F148*0.2)-E24*F172</f>
        <v>0</v>
      </c>
      <c r="G25" s="7">
        <f t="shared" ref="G25:T25" si="33">F24-(F24*G148*0.2)-F24*G172</f>
        <v>0</v>
      </c>
      <c r="H25" s="7">
        <f t="shared" si="33"/>
        <v>0</v>
      </c>
      <c r="I25" s="7">
        <f t="shared" si="33"/>
        <v>0</v>
      </c>
      <c r="J25" s="7">
        <f t="shared" si="33"/>
        <v>0</v>
      </c>
      <c r="K25" s="7">
        <f t="shared" si="33"/>
        <v>0</v>
      </c>
      <c r="L25" s="7">
        <f t="shared" si="33"/>
        <v>0</v>
      </c>
      <c r="M25" s="7">
        <f t="shared" si="33"/>
        <v>206.31299439462606</v>
      </c>
      <c r="N25" s="7">
        <f t="shared" si="33"/>
        <v>14.373395745793779</v>
      </c>
      <c r="O25" s="7">
        <f t="shared" si="33"/>
        <v>-91.446252119419853</v>
      </c>
      <c r="P25" s="7">
        <f t="shared" si="33"/>
        <v>-22.491954715404852</v>
      </c>
      <c r="Q25" s="7">
        <f t="shared" si="33"/>
        <v>-28.026604916795392</v>
      </c>
      <c r="R25" s="7">
        <f t="shared" si="33"/>
        <v>-11.122241832950746</v>
      </c>
      <c r="S25" s="7">
        <f t="shared" si="33"/>
        <v>-8.6963633624326775</v>
      </c>
      <c r="T25" s="7">
        <f t="shared" si="33"/>
        <v>-5.5087044517920258</v>
      </c>
    </row>
    <row r="26" spans="1:20" ht="14.25">
      <c r="A26" s="17" t="s">
        <v>122</v>
      </c>
      <c r="B26" s="18"/>
      <c r="C26" s="18"/>
      <c r="D26" s="18"/>
      <c r="E26" s="163">
        <f>全群!C23</f>
        <v>0</v>
      </c>
      <c r="F26" s="7">
        <f t="shared" ref="F26" si="34">E26-(E26*F148*4)-F99</f>
        <v>-1.44</v>
      </c>
      <c r="G26" s="7">
        <f t="shared" ref="G26" si="35">F26-(F26*G148*4)-G99</f>
        <v>-1.5744</v>
      </c>
      <c r="H26" s="7">
        <f t="shared" ref="H26" si="36">G26-(G26*H148*4)-H99</f>
        <v>-0.83316000000000001</v>
      </c>
      <c r="I26" s="7">
        <f t="shared" ref="I26" si="37">H26-(H26*I148*4)-I99</f>
        <v>-0.6419106</v>
      </c>
      <c r="J26" s="7">
        <f t="shared" ref="J26" si="38">I26-(I26*J148*4)-J99</f>
        <v>-0.39120511285000004</v>
      </c>
      <c r="K26" s="7">
        <f t="shared" ref="K26" si="39">J26-(J26*K148*4)-K99</f>
        <v>-0.28421111035141255</v>
      </c>
      <c r="L26" s="7">
        <f t="shared" ref="L26" si="40">K26-(K26*L148*4)-L99</f>
        <v>-0.18823231529074763</v>
      </c>
      <c r="M26" s="7">
        <f t="shared" ref="M26" si="41">L26-(L26*M148*4)-M99</f>
        <v>-0.13266662459857953</v>
      </c>
      <c r="N26" s="7">
        <f t="shared" ref="N26" si="42">M26-(M26*N148*4)-N99</f>
        <v>-9.6188199631867699E-2</v>
      </c>
      <c r="O26" s="7">
        <f t="shared" ref="O26" si="43">N26-(N26*O148*4)-O99</f>
        <v>-7.0848920141483002E-2</v>
      </c>
      <c r="P26" s="7">
        <f t="shared" ref="P26" si="44">O26-(O26*P148*4)-P99</f>
        <v>-5.26185611920389E-2</v>
      </c>
      <c r="Q26" s="7">
        <f t="shared" ref="Q26" si="45">P26-(P26*Q148*4)-Q99</f>
        <v>-3.907773365993801E-2</v>
      </c>
      <c r="R26" s="7">
        <f t="shared" ref="R26" si="46">Q26-(Q26*R148*4)-R99</f>
        <v>-3.0945321416039274E-2</v>
      </c>
      <c r="S26" s="7">
        <f t="shared" ref="S26" si="47">R26-(R26*S148*4)-S99</f>
        <v>-2.5618605782173558E-2</v>
      </c>
      <c r="T26" s="7">
        <f t="shared" ref="T26" si="48">S26-(S26*T148*4)-T99</f>
        <v>-1.7082112306144752E-2</v>
      </c>
    </row>
    <row r="27" spans="1:20" ht="14.25">
      <c r="A27" s="8" t="s">
        <v>44</v>
      </c>
      <c r="B27" s="8"/>
      <c r="C27" s="8"/>
      <c r="D27" s="8"/>
      <c r="E27" s="163">
        <f>全群!C24</f>
        <v>0</v>
      </c>
      <c r="F27" s="23">
        <f t="shared" ref="F27:T27" si="49">SUM(F18:F26)</f>
        <v>0</v>
      </c>
      <c r="G27" s="23">
        <f t="shared" si="49"/>
        <v>-1.4399999999999968E-2</v>
      </c>
      <c r="H27" s="23">
        <f t="shared" si="49"/>
        <v>-3.0000000000000138E-2</v>
      </c>
      <c r="I27" s="23">
        <f t="shared" si="49"/>
        <v>-1.1598200000000114E-2</v>
      </c>
      <c r="J27" s="23">
        <f t="shared" si="49"/>
        <v>2.445175333333216E-3</v>
      </c>
      <c r="K27" s="23">
        <f t="shared" si="49"/>
        <v>1.336957638913272E-2</v>
      </c>
      <c r="L27" s="23">
        <f t="shared" si="49"/>
        <v>223.41727426691784</v>
      </c>
      <c r="M27" s="23">
        <f t="shared" si="49"/>
        <v>220.8902719373088</v>
      </c>
      <c r="N27" s="23">
        <f t="shared" si="49"/>
        <v>-90.854566618263121</v>
      </c>
      <c r="O27" s="23">
        <f t="shared" si="49"/>
        <v>-117.72321816532911</v>
      </c>
      <c r="P27" s="23">
        <f t="shared" si="49"/>
        <v>-54.569894119802335</v>
      </c>
      <c r="Q27" s="23">
        <f t="shared" si="49"/>
        <v>-40.405514793412763</v>
      </c>
      <c r="R27" s="23">
        <f t="shared" si="49"/>
        <v>-20.545939371862698</v>
      </c>
      <c r="S27" s="23">
        <f t="shared" si="49"/>
        <v>-14.66940162839833</v>
      </c>
      <c r="T27" s="23">
        <f t="shared" si="49"/>
        <v>-9.9500970921933583</v>
      </c>
    </row>
    <row r="28" spans="1:20" ht="14.25">
      <c r="A28" s="8" t="s">
        <v>45</v>
      </c>
      <c r="B28" s="8"/>
      <c r="C28" s="8"/>
      <c r="D28" s="8"/>
      <c r="E28" s="163">
        <f>全群!C25</f>
        <v>0</v>
      </c>
      <c r="F28" s="23">
        <f t="shared" ref="F28:T28" si="50">F17+F27</f>
        <v>0</v>
      </c>
      <c r="G28" s="23">
        <f t="shared" si="50"/>
        <v>6.9487199999999749</v>
      </c>
      <c r="H28" s="23">
        <f t="shared" si="50"/>
        <v>15.432347037599984</v>
      </c>
      <c r="I28" s="23">
        <f t="shared" si="50"/>
        <v>19.068338479767938</v>
      </c>
      <c r="J28" s="23">
        <f t="shared" si="50"/>
        <v>21.695877426633825</v>
      </c>
      <c r="K28" s="23">
        <f t="shared" si="50"/>
        <v>23.010668263694676</v>
      </c>
      <c r="L28" s="23">
        <f t="shared" si="50"/>
        <v>33.969376697548654</v>
      </c>
      <c r="M28" s="23">
        <f t="shared" si="50"/>
        <v>46.710094305725363</v>
      </c>
      <c r="N28" s="23">
        <f t="shared" si="50"/>
        <v>217.43704282920936</v>
      </c>
      <c r="O28" s="23">
        <f t="shared" si="50"/>
        <v>213.57679474741008</v>
      </c>
      <c r="P28" s="23">
        <f t="shared" si="50"/>
        <v>109.88620792188107</v>
      </c>
      <c r="Q28" s="23">
        <f t="shared" si="50"/>
        <v>61.554533656724615</v>
      </c>
      <c r="R28" s="23">
        <f t="shared" si="50"/>
        <v>15.629288405860887</v>
      </c>
      <c r="S28" s="23">
        <f t="shared" si="50"/>
        <v>3.3504630325989417</v>
      </c>
      <c r="T28" s="23">
        <f t="shared" si="50"/>
        <v>-1.2382136639557846</v>
      </c>
    </row>
    <row r="29" spans="1:20" ht="14.25">
      <c r="A29" s="165" t="s">
        <v>83</v>
      </c>
      <c r="B29" s="18" t="s">
        <v>37</v>
      </c>
      <c r="C29" s="18"/>
      <c r="D29" s="18"/>
      <c r="E29" s="163">
        <f>全群!C26</f>
        <v>0</v>
      </c>
      <c r="F29" s="7">
        <f t="shared" ref="F29" si="51">F100</f>
        <v>213.73</v>
      </c>
      <c r="G29" s="7">
        <f t="shared" ref="G29:T29" si="52">G100</f>
        <v>7.4398340000000038</v>
      </c>
      <c r="H29" s="7">
        <f t="shared" si="52"/>
        <v>-120.42246163383334</v>
      </c>
      <c r="I29" s="7">
        <f t="shared" si="52"/>
        <v>-26.563441795920934</v>
      </c>
      <c r="J29" s="7">
        <f t="shared" si="52"/>
        <v>-31.479534378150067</v>
      </c>
      <c r="K29" s="7">
        <f t="shared" si="52"/>
        <v>-12.354916470213697</v>
      </c>
      <c r="L29" s="7">
        <f t="shared" si="52"/>
        <v>-9.5338062459966384</v>
      </c>
      <c r="M29" s="7">
        <f t="shared" si="52"/>
        <v>-4.8763950265229719</v>
      </c>
      <c r="N29" s="7">
        <f t="shared" si="52"/>
        <v>-3.582250134922305</v>
      </c>
      <c r="O29" s="7">
        <f t="shared" si="52"/>
        <v>-2.3197231116440284</v>
      </c>
      <c r="P29" s="7">
        <f t="shared" si="52"/>
        <v>-1.88874740955181</v>
      </c>
      <c r="Q29" s="7">
        <f t="shared" si="52"/>
        <v>-1.4634798633651109</v>
      </c>
      <c r="R29" s="7">
        <f t="shared" si="52"/>
        <v>-1.4279856172919156</v>
      </c>
      <c r="S29" s="7">
        <f t="shared" si="52"/>
        <v>-1.0628835766628417</v>
      </c>
      <c r="T29" s="7">
        <f t="shared" si="52"/>
        <v>-0.73410588902694007</v>
      </c>
    </row>
    <row r="30" spans="1:20" ht="14.25">
      <c r="A30" s="166"/>
      <c r="B30" s="18" t="s">
        <v>38</v>
      </c>
      <c r="C30" s="18"/>
      <c r="D30" s="18"/>
      <c r="E30" s="163">
        <f>全群!C27</f>
        <v>0</v>
      </c>
      <c r="F30" s="7">
        <f>(E29-(E29*F149)-(E29*F168))</f>
        <v>0</v>
      </c>
      <c r="G30" s="7">
        <f t="shared" ref="G30:T30" si="53">(F29-(F29*G149)-(F29*G168))</f>
        <v>211.1296183333333</v>
      </c>
      <c r="H30" s="7">
        <f t="shared" si="53"/>
        <v>7.34931601966667</v>
      </c>
      <c r="I30" s="7">
        <f t="shared" si="53"/>
        <v>-118.95732168395503</v>
      </c>
      <c r="J30" s="7">
        <f t="shared" si="53"/>
        <v>-26.240253254070563</v>
      </c>
      <c r="K30" s="7">
        <f t="shared" si="53"/>
        <v>-31.096533376549239</v>
      </c>
      <c r="L30" s="7">
        <f t="shared" si="53"/>
        <v>-12.204598319826097</v>
      </c>
      <c r="M30" s="7">
        <f t="shared" si="53"/>
        <v>-9.3987439908450199</v>
      </c>
      <c r="N30" s="7">
        <f t="shared" si="53"/>
        <v>-4.7975599735941836</v>
      </c>
      <c r="O30" s="7">
        <f t="shared" si="53"/>
        <v>-3.5315015913442389</v>
      </c>
      <c r="P30" s="7">
        <f t="shared" si="53"/>
        <v>-2.2822209213391167</v>
      </c>
      <c r="Q30" s="7">
        <f t="shared" si="53"/>
        <v>-1.8582126597640558</v>
      </c>
      <c r="R30" s="7">
        <f t="shared" si="53"/>
        <v>-1.4427472319674386</v>
      </c>
      <c r="S30" s="7">
        <f t="shared" si="53"/>
        <v>-1.4091838066642386</v>
      </c>
      <c r="T30" s="7">
        <f t="shared" si="53"/>
        <v>-1.0488889429034476</v>
      </c>
    </row>
    <row r="31" spans="1:20" ht="14.25">
      <c r="A31" s="166"/>
      <c r="B31" s="18" t="s">
        <v>39</v>
      </c>
      <c r="C31" s="18"/>
      <c r="D31" s="18"/>
      <c r="E31" s="163">
        <f>全群!C28</f>
        <v>0</v>
      </c>
      <c r="F31" s="7">
        <f>(E30-(E30*F149)-(E30*F168))</f>
        <v>0</v>
      </c>
      <c r="G31" s="7">
        <f t="shared" ref="G31:T31" si="54">(F30-(F30*G149)-(F30*G168))</f>
        <v>0</v>
      </c>
      <c r="H31" s="7">
        <f t="shared" si="54"/>
        <v>208.56087464361107</v>
      </c>
      <c r="I31" s="7">
        <f t="shared" si="54"/>
        <v>7.259899341427392</v>
      </c>
      <c r="J31" s="7">
        <f t="shared" si="54"/>
        <v>-117.5100076034669</v>
      </c>
      <c r="K31" s="7">
        <f t="shared" si="54"/>
        <v>-25.920996839479372</v>
      </c>
      <c r="L31" s="7">
        <f t="shared" si="54"/>
        <v>-30.718192220467888</v>
      </c>
      <c r="M31" s="7">
        <f t="shared" si="54"/>
        <v>-12.03169984362856</v>
      </c>
      <c r="N31" s="7">
        <f t="shared" si="54"/>
        <v>-9.2467976296596923</v>
      </c>
      <c r="O31" s="7">
        <f t="shared" si="54"/>
        <v>-4.7295945406349329</v>
      </c>
      <c r="P31" s="7">
        <f t="shared" si="54"/>
        <v>-3.4744089822841739</v>
      </c>
      <c r="Q31" s="7">
        <f t="shared" si="54"/>
        <v>-2.2453250164441343</v>
      </c>
      <c r="R31" s="7">
        <f t="shared" si="54"/>
        <v>-1.8318879804173984</v>
      </c>
      <c r="S31" s="7">
        <f t="shared" si="54"/>
        <v>-1.4237510600798673</v>
      </c>
      <c r="T31" s="7">
        <f t="shared" si="54"/>
        <v>-1.3906295532098263</v>
      </c>
    </row>
    <row r="32" spans="1:20" ht="14.25">
      <c r="A32" s="166"/>
      <c r="B32" s="18" t="s">
        <v>40</v>
      </c>
      <c r="C32" s="18"/>
      <c r="D32" s="18"/>
      <c r="E32" s="163">
        <f>全群!C29</f>
        <v>0</v>
      </c>
      <c r="F32" s="7">
        <f>(E31-(E31*F149)-(E31*F169))</f>
        <v>0</v>
      </c>
      <c r="G32" s="7">
        <f t="shared" ref="G32:T32" si="55">(F31-(F31*G149)-(F31*G169))</f>
        <v>0</v>
      </c>
      <c r="H32" s="7">
        <f t="shared" si="55"/>
        <v>0</v>
      </c>
      <c r="I32" s="7">
        <f t="shared" si="55"/>
        <v>206.02338400211383</v>
      </c>
      <c r="J32" s="7">
        <f t="shared" si="55"/>
        <v>7.1715705661066922</v>
      </c>
      <c r="K32" s="7">
        <f t="shared" si="55"/>
        <v>-116.08030251095805</v>
      </c>
      <c r="L32" s="7">
        <f t="shared" si="55"/>
        <v>-25.605624711265705</v>
      </c>
      <c r="M32" s="7">
        <f t="shared" si="55"/>
        <v>-30.283017830677924</v>
      </c>
      <c r="N32" s="7">
        <f t="shared" si="55"/>
        <v>-11.837187362823231</v>
      </c>
      <c r="O32" s="7">
        <f t="shared" si="55"/>
        <v>-9.11580132990618</v>
      </c>
      <c r="P32" s="7">
        <f t="shared" si="55"/>
        <v>-4.6531327622280019</v>
      </c>
      <c r="Q32" s="7">
        <f t="shared" si="55"/>
        <v>-3.4182393704039131</v>
      </c>
      <c r="R32" s="7">
        <f t="shared" si="55"/>
        <v>-2.2090255953449538</v>
      </c>
      <c r="S32" s="7">
        <f t="shared" si="55"/>
        <v>-1.8077681220085693</v>
      </c>
      <c r="T32" s="7">
        <f t="shared" si="55"/>
        <v>-1.4050050044554825</v>
      </c>
    </row>
    <row r="33" spans="1:20" ht="14.25">
      <c r="A33" s="166"/>
      <c r="B33" s="18" t="s">
        <v>41</v>
      </c>
      <c r="C33" s="18"/>
      <c r="D33" s="18"/>
      <c r="E33" s="163">
        <f>全群!C30</f>
        <v>0</v>
      </c>
      <c r="F33" s="7">
        <f>(E32-(E32*F149)-(E32*F169))</f>
        <v>0</v>
      </c>
      <c r="G33" s="7">
        <f t="shared" ref="G33:T33" si="56">(F32-(F32*G149)-(F32*G169))</f>
        <v>0</v>
      </c>
      <c r="H33" s="7">
        <f t="shared" si="56"/>
        <v>0</v>
      </c>
      <c r="I33" s="7">
        <f t="shared" si="56"/>
        <v>0</v>
      </c>
      <c r="J33" s="7">
        <f t="shared" si="56"/>
        <v>203.51676616342144</v>
      </c>
      <c r="K33" s="7">
        <f t="shared" si="56"/>
        <v>7.0843164575523936</v>
      </c>
      <c r="L33" s="7">
        <f t="shared" si="56"/>
        <v>-114.66799216374139</v>
      </c>
      <c r="M33" s="7">
        <f t="shared" si="56"/>
        <v>-25.24287836118944</v>
      </c>
      <c r="N33" s="7">
        <f t="shared" si="56"/>
        <v>-29.793442375748633</v>
      </c>
      <c r="O33" s="7">
        <f t="shared" si="56"/>
        <v>-11.669493875183235</v>
      </c>
      <c r="P33" s="7">
        <f t="shared" si="56"/>
        <v>-8.9684292084060306</v>
      </c>
      <c r="Q33" s="7">
        <f t="shared" si="56"/>
        <v>-4.5779071159053162</v>
      </c>
      <c r="R33" s="7">
        <f t="shared" si="56"/>
        <v>-3.3629778339157168</v>
      </c>
      <c r="S33" s="7">
        <f t="shared" si="56"/>
        <v>-2.1799400916729121</v>
      </c>
      <c r="T33" s="7">
        <f t="shared" si="56"/>
        <v>-1.7839658417354565</v>
      </c>
    </row>
    <row r="34" spans="1:20" ht="14.25">
      <c r="A34" s="166"/>
      <c r="B34" s="6" t="s">
        <v>35</v>
      </c>
      <c r="C34" s="6"/>
      <c r="D34" s="6"/>
      <c r="E34" s="163">
        <f>全群!C31</f>
        <v>0</v>
      </c>
      <c r="F34" s="7">
        <f>(E33-(E33*F149)-(E33*F169))</f>
        <v>0</v>
      </c>
      <c r="G34" s="7">
        <f t="shared" ref="G34:T34" si="57">(F33-(F33*G149)-(F33*G169))</f>
        <v>0</v>
      </c>
      <c r="H34" s="7">
        <f t="shared" si="57"/>
        <v>0</v>
      </c>
      <c r="I34" s="7">
        <f t="shared" si="57"/>
        <v>0</v>
      </c>
      <c r="J34" s="7">
        <f t="shared" si="57"/>
        <v>0</v>
      </c>
      <c r="K34" s="7">
        <f t="shared" si="57"/>
        <v>201.04064550843316</v>
      </c>
      <c r="L34" s="7">
        <f t="shared" si="57"/>
        <v>6.9981239406521727</v>
      </c>
      <c r="M34" s="7">
        <f t="shared" si="57"/>
        <v>-113.04352894142171</v>
      </c>
      <c r="N34" s="7">
        <f t="shared" si="57"/>
        <v>-24.834785161016878</v>
      </c>
      <c r="O34" s="7">
        <f t="shared" si="57"/>
        <v>-29.371368608758861</v>
      </c>
      <c r="P34" s="7">
        <f t="shared" si="57"/>
        <v>-11.480837057534441</v>
      </c>
      <c r="Q34" s="7">
        <f t="shared" si="57"/>
        <v>-8.823439602870133</v>
      </c>
      <c r="R34" s="7">
        <f t="shared" si="57"/>
        <v>-4.5038976175315133</v>
      </c>
      <c r="S34" s="7">
        <f t="shared" si="57"/>
        <v>-3.31869862576916</v>
      </c>
      <c r="T34" s="7">
        <f t="shared" si="57"/>
        <v>-2.1512375471325518</v>
      </c>
    </row>
    <row r="35" spans="1:20" ht="14.25">
      <c r="A35" s="166"/>
      <c r="B35" s="6" t="s">
        <v>46</v>
      </c>
      <c r="C35" s="6"/>
      <c r="D35" s="6"/>
      <c r="E35" s="163">
        <f>全群!C32</f>
        <v>0</v>
      </c>
      <c r="F35" s="7">
        <f>(E34-(E34*F149)-(+E34*F173))</f>
        <v>0</v>
      </c>
      <c r="G35" s="7">
        <f t="shared" ref="G35:T35" si="58">(F34-(F34*G149)-(+F34*G173))</f>
        <v>0</v>
      </c>
      <c r="H35" s="7">
        <f t="shared" si="58"/>
        <v>0</v>
      </c>
      <c r="I35" s="7">
        <f t="shared" si="58"/>
        <v>0</v>
      </c>
      <c r="J35" s="7">
        <f t="shared" si="58"/>
        <v>0</v>
      </c>
      <c r="K35" s="7">
        <f t="shared" si="58"/>
        <v>0</v>
      </c>
      <c r="L35" s="7">
        <f t="shared" si="58"/>
        <v>190.15094387672636</v>
      </c>
      <c r="M35" s="7">
        <f t="shared" si="58"/>
        <v>6.5490776544603246</v>
      </c>
      <c r="N35" s="7">
        <f t="shared" si="58"/>
        <v>-104.6594672115996</v>
      </c>
      <c r="O35" s="7">
        <f t="shared" si="58"/>
        <v>-22.99287192824146</v>
      </c>
      <c r="P35" s="7">
        <f t="shared" si="58"/>
        <v>-26.899278417521657</v>
      </c>
      <c r="Q35" s="7">
        <f t="shared" si="58"/>
        <v>-10.514533271858625</v>
      </c>
      <c r="R35" s="7">
        <f t="shared" si="58"/>
        <v>-8.3455032910480007</v>
      </c>
      <c r="S35" s="7">
        <f t="shared" si="58"/>
        <v>-4.25993649658189</v>
      </c>
      <c r="T35" s="7">
        <f t="shared" si="58"/>
        <v>-3.1389357835399974</v>
      </c>
    </row>
    <row r="36" spans="1:20" ht="14.25">
      <c r="A36" s="166"/>
      <c r="B36" s="6" t="s">
        <v>47</v>
      </c>
      <c r="C36" s="6"/>
      <c r="D36" s="6"/>
      <c r="E36" s="163">
        <f>全群!C33</f>
        <v>0</v>
      </c>
      <c r="F36" s="7">
        <f>(E35-(E35*F149)-E35*F173)</f>
        <v>0</v>
      </c>
      <c r="G36" s="7">
        <f t="shared" ref="G36:T36" si="59">(F35-(F35*G149)-F35*G173)</f>
        <v>0</v>
      </c>
      <c r="H36" s="7">
        <f t="shared" si="59"/>
        <v>0</v>
      </c>
      <c r="I36" s="7">
        <f t="shared" si="59"/>
        <v>0</v>
      </c>
      <c r="J36" s="7">
        <f t="shared" si="59"/>
        <v>0</v>
      </c>
      <c r="K36" s="7">
        <f t="shared" si="59"/>
        <v>0</v>
      </c>
      <c r="L36" s="7">
        <f t="shared" si="59"/>
        <v>0</v>
      </c>
      <c r="M36" s="7">
        <f t="shared" si="59"/>
        <v>177.94959164463643</v>
      </c>
      <c r="N36" s="7">
        <f t="shared" si="59"/>
        <v>6.0633543950878508</v>
      </c>
      <c r="O36" s="7">
        <f t="shared" si="59"/>
        <v>-96.897223393405966</v>
      </c>
      <c r="P36" s="7">
        <f t="shared" si="59"/>
        <v>-21.057638540947803</v>
      </c>
      <c r="Q36" s="7">
        <f t="shared" si="59"/>
        <v>-24.635255817380251</v>
      </c>
      <c r="R36" s="7">
        <f t="shared" si="59"/>
        <v>-9.9449960529662835</v>
      </c>
      <c r="S36" s="7">
        <f t="shared" si="59"/>
        <v>-7.8934551961162338</v>
      </c>
      <c r="T36" s="7">
        <f t="shared" si="59"/>
        <v>-4.0291899363503711</v>
      </c>
    </row>
    <row r="37" spans="1:20" ht="14.25">
      <c r="A37" s="18" t="s">
        <v>48</v>
      </c>
      <c r="B37" s="90" t="s">
        <v>239</v>
      </c>
      <c r="C37" s="18"/>
      <c r="D37" s="18"/>
      <c r="E37" s="163">
        <f>全群!C34</f>
        <v>0</v>
      </c>
      <c r="F37" s="7">
        <f>E37+(E46-(E46*F149))+(E29+E30)*F168+(E31+E32+E33)*F169-(E37*F149)-F100</f>
        <v>-213.73</v>
      </c>
      <c r="G37" s="7">
        <f t="shared" ref="G37:T37" si="60">F37+(F46-(F46*G149))+(F29+F30)*G168+(F31+F32+F33)*G169-(F37*G149)-G100</f>
        <v>-218.56945233333329</v>
      </c>
      <c r="H37" s="7">
        <f t="shared" si="60"/>
        <v>-95.487729029444381</v>
      </c>
      <c r="I37" s="7">
        <f t="shared" si="60"/>
        <v>-67.762519863665204</v>
      </c>
      <c r="J37" s="7">
        <f t="shared" si="60"/>
        <v>-35.458541493840542</v>
      </c>
      <c r="K37" s="7">
        <f t="shared" si="60"/>
        <v>-22.672212768785116</v>
      </c>
      <c r="L37" s="7">
        <f t="shared" si="60"/>
        <v>-14.470886431502391</v>
      </c>
      <c r="M37" s="7">
        <f t="shared" si="60"/>
        <v>-11.461498181461138</v>
      </c>
      <c r="N37" s="7">
        <f t="shared" si="60"/>
        <v>-8.8134846247504459</v>
      </c>
      <c r="O37" s="7">
        <f t="shared" si="60"/>
        <v>-7.0496110352707699</v>
      </c>
      <c r="P37" s="7">
        <f t="shared" si="60"/>
        <v>-5.5078836197898831</v>
      </c>
      <c r="Q37" s="7">
        <f t="shared" si="60"/>
        <v>-4.2766575127480237</v>
      </c>
      <c r="R37" s="7">
        <f t="shared" si="60"/>
        <v>-2.9869670724173236</v>
      </c>
      <c r="S37" s="7">
        <f t="shared" si="60"/>
        <v>-2.0041094179498464</v>
      </c>
      <c r="T37" s="7">
        <f t="shared" si="60"/>
        <v>-1.3326048129285781</v>
      </c>
    </row>
    <row r="38" spans="1:20" ht="14.25">
      <c r="A38" s="168" t="s">
        <v>49</v>
      </c>
      <c r="B38" s="18" t="s">
        <v>50</v>
      </c>
      <c r="C38" s="18"/>
      <c r="D38" s="18"/>
      <c r="E38" s="163">
        <f>全群!C35</f>
        <v>0</v>
      </c>
      <c r="F38" s="7">
        <f t="shared" ref="F38" si="61">(E51-(E51*F150))</f>
        <v>0</v>
      </c>
      <c r="G38" s="7">
        <f t="shared" ref="G38" si="62">(F51-(F51*G150))</f>
        <v>0</v>
      </c>
      <c r="H38" s="7">
        <f t="shared" ref="H38" si="63">(G51-(G51*H150))</f>
        <v>0</v>
      </c>
      <c r="I38" s="7">
        <f t="shared" ref="I38" si="64">(H51-(H51*I150))</f>
        <v>0</v>
      </c>
      <c r="J38" s="7">
        <f t="shared" ref="J38" si="65">(I51-(I51*J150))</f>
        <v>0</v>
      </c>
      <c r="K38" s="7">
        <f t="shared" ref="K38" si="66">(J51-(J51*K150))</f>
        <v>0</v>
      </c>
      <c r="L38" s="7">
        <f t="shared" ref="L38" si="67">(K51-(K51*L150))</f>
        <v>0</v>
      </c>
      <c r="M38" s="7">
        <f t="shared" ref="M38" si="68">(L51-(L51*M150))</f>
        <v>0</v>
      </c>
      <c r="N38" s="7">
        <f t="shared" ref="N38" si="69">(M51-(M51*N150))</f>
        <v>0</v>
      </c>
      <c r="O38" s="7">
        <f t="shared" ref="O38" si="70">(N51-(N51*O150))</f>
        <v>0</v>
      </c>
      <c r="P38" s="7">
        <f t="shared" ref="P38" si="71">(O51-(O51*P150))</f>
        <v>0</v>
      </c>
      <c r="Q38" s="7">
        <f t="shared" ref="Q38" si="72">(P51-(P51*Q150))</f>
        <v>0</v>
      </c>
      <c r="R38" s="7">
        <f t="shared" ref="R38" si="73">(Q51-(Q51*R150))</f>
        <v>4.3594927240042232</v>
      </c>
      <c r="S38" s="7">
        <f t="shared" ref="S38" si="74">(R51-(R51*S150))</f>
        <v>12.780302598347387</v>
      </c>
      <c r="T38" s="7">
        <f t="shared" ref="T38" si="75">(S51-(S51*T150))</f>
        <v>160.25284935847469</v>
      </c>
    </row>
    <row r="39" spans="1:20" ht="14.25">
      <c r="A39" s="168"/>
      <c r="B39" s="18" t="s">
        <v>51</v>
      </c>
      <c r="C39" s="18"/>
      <c r="D39" s="18"/>
      <c r="E39" s="163">
        <f>全群!C36</f>
        <v>0</v>
      </c>
      <c r="F39" s="7">
        <f t="shared" ref="F39" si="76">(E38-(E38*F149))</f>
        <v>0</v>
      </c>
      <c r="G39" s="7">
        <f t="shared" ref="G39" si="77">(F38-(F38*G149))</f>
        <v>0</v>
      </c>
      <c r="H39" s="7">
        <f t="shared" ref="H39" si="78">(G38-(G38*H149))</f>
        <v>0</v>
      </c>
      <c r="I39" s="7">
        <f t="shared" ref="I39" si="79">(H38-(H38*I149))</f>
        <v>0</v>
      </c>
      <c r="J39" s="7">
        <f t="shared" ref="J39" si="80">(I38-(I38*J149))</f>
        <v>0</v>
      </c>
      <c r="K39" s="7">
        <f t="shared" ref="K39" si="81">(J38-(J38*K149))</f>
        <v>0</v>
      </c>
      <c r="L39" s="7">
        <f t="shared" ref="L39" si="82">(K38-(K38*L149))</f>
        <v>0</v>
      </c>
      <c r="M39" s="7">
        <f t="shared" ref="M39" si="83">(L38-(L38*M149))</f>
        <v>0</v>
      </c>
      <c r="N39" s="7">
        <f t="shared" ref="N39" si="84">(M38-(M38*N149))</f>
        <v>0</v>
      </c>
      <c r="O39" s="7">
        <f t="shared" ref="O39" si="85">(N38-(N38*O149))</f>
        <v>0</v>
      </c>
      <c r="P39" s="7">
        <f t="shared" ref="P39" si="86">(O38-(O38*P149))</f>
        <v>0</v>
      </c>
      <c r="Q39" s="7">
        <f t="shared" ref="Q39" si="87">(P38-(P38*Q149))</f>
        <v>0</v>
      </c>
      <c r="R39" s="7">
        <f t="shared" ref="R39" si="88">(Q38-(Q38*R149))</f>
        <v>0</v>
      </c>
      <c r="S39" s="7">
        <f t="shared" ref="S39" si="89">(R38-(R38*S149))</f>
        <v>4.3413281709875386</v>
      </c>
      <c r="T39" s="7">
        <f t="shared" ref="T39" si="90">(S38-(S38*T149))</f>
        <v>12.727051337520939</v>
      </c>
    </row>
    <row r="40" spans="1:20" ht="14.25">
      <c r="A40" s="168"/>
      <c r="B40" s="18" t="s">
        <v>52</v>
      </c>
      <c r="C40" s="18"/>
      <c r="D40" s="18"/>
      <c r="E40" s="163">
        <f>全群!C37</f>
        <v>0</v>
      </c>
      <c r="F40" s="7">
        <f t="shared" ref="F40" si="91">(E39-(E39*F149))</f>
        <v>0</v>
      </c>
      <c r="G40" s="7">
        <f t="shared" ref="G40" si="92">(F39-(F39*G149))</f>
        <v>0</v>
      </c>
      <c r="H40" s="7">
        <f t="shared" ref="H40" si="93">(G39-(G39*H149))</f>
        <v>0</v>
      </c>
      <c r="I40" s="7">
        <f t="shared" ref="I40" si="94">(H39-(H39*I149))</f>
        <v>0</v>
      </c>
      <c r="J40" s="7">
        <f t="shared" ref="J40" si="95">(I39-(I39*J149))</f>
        <v>0</v>
      </c>
      <c r="K40" s="7">
        <f t="shared" ref="K40" si="96">(J39-(J39*K149))</f>
        <v>0</v>
      </c>
      <c r="L40" s="7">
        <f t="shared" ref="L40" si="97">(K39-(K39*L149))</f>
        <v>0</v>
      </c>
      <c r="M40" s="7">
        <f t="shared" ref="M40" si="98">(L39-(L39*M149))</f>
        <v>0</v>
      </c>
      <c r="N40" s="7">
        <f t="shared" ref="N40" si="99">(M39-(M39*N149))</f>
        <v>0</v>
      </c>
      <c r="O40" s="7">
        <f t="shared" ref="O40" si="100">(N39-(N39*O149))</f>
        <v>0</v>
      </c>
      <c r="P40" s="7">
        <f t="shared" ref="P40" si="101">(O39-(O39*P149))</f>
        <v>0</v>
      </c>
      <c r="Q40" s="7">
        <f t="shared" ref="Q40" si="102">(P39-(P39*Q149))</f>
        <v>0</v>
      </c>
      <c r="R40" s="7">
        <f t="shared" ref="R40" si="103">(Q39-(Q39*R149))</f>
        <v>0</v>
      </c>
      <c r="S40" s="7">
        <f t="shared" ref="S40" si="104">(R39-(R39*S149))</f>
        <v>0</v>
      </c>
      <c r="T40" s="7">
        <f t="shared" ref="T40" si="105">(S39-(S39*T149))</f>
        <v>4.3232393036084238</v>
      </c>
    </row>
    <row r="41" spans="1:20" ht="14.25">
      <c r="A41" s="168"/>
      <c r="B41" s="18" t="s">
        <v>53</v>
      </c>
      <c r="C41" s="18"/>
      <c r="D41" s="18"/>
      <c r="E41" s="163">
        <f>全群!C38</f>
        <v>0</v>
      </c>
      <c r="F41" s="7">
        <f t="shared" ref="F41" si="106">(E40-(E40*F149))</f>
        <v>0</v>
      </c>
      <c r="G41" s="7">
        <f t="shared" ref="G41" si="107">(F40-(F40*G149))</f>
        <v>0</v>
      </c>
      <c r="H41" s="7">
        <f t="shared" ref="H41" si="108">(G40-(G40*H149))</f>
        <v>0</v>
      </c>
      <c r="I41" s="7">
        <f t="shared" ref="I41" si="109">(H40-(H40*I149))</f>
        <v>0</v>
      </c>
      <c r="J41" s="7">
        <f t="shared" ref="J41" si="110">(I40-(I40*J149))</f>
        <v>0</v>
      </c>
      <c r="K41" s="7">
        <f t="shared" ref="K41" si="111">(J40-(J40*K149))</f>
        <v>0</v>
      </c>
      <c r="L41" s="7">
        <f t="shared" ref="L41" si="112">(K40-(K40*L149))</f>
        <v>0</v>
      </c>
      <c r="M41" s="7">
        <f t="shared" ref="M41" si="113">(L40-(L40*M149))</f>
        <v>0</v>
      </c>
      <c r="N41" s="7">
        <f t="shared" ref="N41" si="114">(M40-(M40*N149))</f>
        <v>0</v>
      </c>
      <c r="O41" s="7">
        <f t="shared" ref="O41" si="115">(N40-(N40*O149))</f>
        <v>0</v>
      </c>
      <c r="P41" s="7">
        <f t="shared" ref="P41" si="116">(O40-(O40*P149))</f>
        <v>0</v>
      </c>
      <c r="Q41" s="7">
        <f t="shared" ref="Q41" si="117">(P40-(P40*Q149))</f>
        <v>0</v>
      </c>
      <c r="R41" s="7">
        <f t="shared" ref="R41" si="118">(Q40-(Q40*R149))</f>
        <v>0</v>
      </c>
      <c r="S41" s="7">
        <f t="shared" ref="S41" si="119">(R40-(R40*S149))</f>
        <v>0</v>
      </c>
      <c r="T41" s="7">
        <f t="shared" ref="T41" si="120">(S40-(S40*T149))</f>
        <v>0</v>
      </c>
    </row>
    <row r="42" spans="1:20" ht="14.25">
      <c r="A42" s="168"/>
      <c r="B42" s="18" t="s">
        <v>54</v>
      </c>
      <c r="C42" s="18"/>
      <c r="D42" s="18"/>
      <c r="E42" s="163">
        <f>全群!C39</f>
        <v>0</v>
      </c>
      <c r="F42" s="7">
        <f t="shared" ref="F42" si="121">(E41-(E41*F149))</f>
        <v>0</v>
      </c>
      <c r="G42" s="7">
        <f t="shared" ref="G42" si="122">(F41-(F41*G149))</f>
        <v>0</v>
      </c>
      <c r="H42" s="7">
        <f t="shared" ref="H42" si="123">(G41-(G41*H149))</f>
        <v>0</v>
      </c>
      <c r="I42" s="7">
        <f t="shared" ref="I42" si="124">(H41-(H41*I149))</f>
        <v>0</v>
      </c>
      <c r="J42" s="7">
        <f t="shared" ref="J42" si="125">(I41-(I41*J149))</f>
        <v>0</v>
      </c>
      <c r="K42" s="7">
        <f t="shared" ref="K42" si="126">(J41-(J41*K149))</f>
        <v>0</v>
      </c>
      <c r="L42" s="7">
        <f t="shared" ref="L42" si="127">(K41-(K41*L149))</f>
        <v>0</v>
      </c>
      <c r="M42" s="7">
        <f t="shared" ref="M42" si="128">(L41-(L41*M149))</f>
        <v>0</v>
      </c>
      <c r="N42" s="7">
        <f t="shared" ref="N42" si="129">(M41-(M41*N149))</f>
        <v>0</v>
      </c>
      <c r="O42" s="7">
        <f t="shared" ref="O42" si="130">(N41-(N41*O149))</f>
        <v>0</v>
      </c>
      <c r="P42" s="7">
        <f t="shared" ref="P42" si="131">(O41-(O41*P149))</f>
        <v>0</v>
      </c>
      <c r="Q42" s="7">
        <f t="shared" ref="Q42" si="132">(P41-(P41*Q149))</f>
        <v>0</v>
      </c>
      <c r="R42" s="7">
        <f t="shared" ref="R42" si="133">(Q41-(Q41*R149))</f>
        <v>0</v>
      </c>
      <c r="S42" s="7">
        <f t="shared" ref="S42" si="134">(R41-(R41*S149))</f>
        <v>0</v>
      </c>
      <c r="T42" s="7">
        <f t="shared" ref="T42" si="135">(S41-(S41*T149))</f>
        <v>0</v>
      </c>
    </row>
    <row r="43" spans="1:20" ht="14.25">
      <c r="A43" s="168"/>
      <c r="B43" s="18" t="s">
        <v>55</v>
      </c>
      <c r="C43" s="18"/>
      <c r="D43" s="18"/>
      <c r="E43" s="163">
        <f>全群!C40</f>
        <v>0</v>
      </c>
      <c r="F43" s="7">
        <f t="shared" ref="F43" si="136">(E42-(E42*F149))</f>
        <v>0</v>
      </c>
      <c r="G43" s="7">
        <f t="shared" ref="G43" si="137">(F42-(F42*G149))</f>
        <v>0</v>
      </c>
      <c r="H43" s="7">
        <f t="shared" ref="H43" si="138">(G42-(G42*H149))</f>
        <v>0</v>
      </c>
      <c r="I43" s="7">
        <f t="shared" ref="I43" si="139">(H42-(H42*I149))</f>
        <v>0</v>
      </c>
      <c r="J43" s="7">
        <f t="shared" ref="J43" si="140">(I42-(I42*J149))</f>
        <v>0</v>
      </c>
      <c r="K43" s="7">
        <f t="shared" ref="K43" si="141">(J42-(J42*K149))</f>
        <v>0</v>
      </c>
      <c r="L43" s="7">
        <f t="shared" ref="L43" si="142">(K42-(K42*L149))</f>
        <v>0</v>
      </c>
      <c r="M43" s="7">
        <f t="shared" ref="M43" si="143">(L42-(L42*M149))</f>
        <v>0</v>
      </c>
      <c r="N43" s="7">
        <f t="shared" ref="N43" si="144">(M42-(M42*N149))</f>
        <v>0</v>
      </c>
      <c r="O43" s="7">
        <f t="shared" ref="O43" si="145">(N42-(N42*O149))</f>
        <v>0</v>
      </c>
      <c r="P43" s="7">
        <f t="shared" ref="P43" si="146">(O42-(O42*P149))</f>
        <v>0</v>
      </c>
      <c r="Q43" s="7">
        <f t="shared" ref="Q43" si="147">(P42-(P42*Q149))</f>
        <v>0</v>
      </c>
      <c r="R43" s="7">
        <f t="shared" ref="R43" si="148">(Q42-(Q42*R149))</f>
        <v>0</v>
      </c>
      <c r="S43" s="7">
        <f t="shared" ref="S43" si="149">(R42-(R42*S149))</f>
        <v>0</v>
      </c>
      <c r="T43" s="7">
        <f t="shared" ref="T43" si="150">(S42-(S42*T149))</f>
        <v>0</v>
      </c>
    </row>
    <row r="44" spans="1:20" ht="14.25">
      <c r="A44" s="168"/>
      <c r="B44" s="18" t="s">
        <v>56</v>
      </c>
      <c r="C44" s="18"/>
      <c r="D44" s="18"/>
      <c r="E44" s="163">
        <f>全群!C41</f>
        <v>0</v>
      </c>
      <c r="F44" s="7">
        <f t="shared" ref="F44" si="151">(E43-(E43*F149))</f>
        <v>0</v>
      </c>
      <c r="G44" s="7">
        <f t="shared" ref="G44" si="152">(F43-(F43*G149))</f>
        <v>0</v>
      </c>
      <c r="H44" s="7">
        <f t="shared" ref="H44" si="153">(G43-(G43*H149))</f>
        <v>0</v>
      </c>
      <c r="I44" s="7">
        <f t="shared" ref="I44" si="154">(H43-(H43*I149))</f>
        <v>0</v>
      </c>
      <c r="J44" s="7">
        <f t="shared" ref="J44" si="155">(I43-(I43*J149))</f>
        <v>0</v>
      </c>
      <c r="K44" s="7">
        <f t="shared" ref="K44" si="156">(J43-(J43*K149))</f>
        <v>0</v>
      </c>
      <c r="L44" s="7">
        <f t="shared" ref="L44" si="157">(K43-(K43*L149))</f>
        <v>0</v>
      </c>
      <c r="M44" s="7">
        <f t="shared" ref="M44" si="158">(L43-(L43*M149))</f>
        <v>0</v>
      </c>
      <c r="N44" s="7">
        <f t="shared" ref="N44" si="159">(M43-(M43*N149))</f>
        <v>0</v>
      </c>
      <c r="O44" s="7">
        <f t="shared" ref="O44" si="160">(N43-(N43*O149))</f>
        <v>0</v>
      </c>
      <c r="P44" s="7">
        <f t="shared" ref="P44" si="161">(O43-(O43*P149))</f>
        <v>0</v>
      </c>
      <c r="Q44" s="7">
        <f t="shared" ref="Q44" si="162">(P43-(P43*Q149))</f>
        <v>0</v>
      </c>
      <c r="R44" s="7">
        <f t="shared" ref="R44" si="163">(Q43-(Q43*R149))</f>
        <v>0</v>
      </c>
      <c r="S44" s="7">
        <f t="shared" ref="S44" si="164">(R43-(R43*S149))</f>
        <v>0</v>
      </c>
      <c r="T44" s="7">
        <f t="shared" ref="T44" si="165">(S43-(S43*T149))</f>
        <v>0</v>
      </c>
    </row>
    <row r="45" spans="1:20" ht="14.25">
      <c r="A45" s="168"/>
      <c r="B45" s="18" t="s">
        <v>57</v>
      </c>
      <c r="C45" s="18"/>
      <c r="D45" s="18"/>
      <c r="E45" s="163">
        <f>全群!C42</f>
        <v>0</v>
      </c>
      <c r="F45" s="7">
        <f t="shared" ref="F45" si="166">(E44-(E44*F149))</f>
        <v>0</v>
      </c>
      <c r="G45" s="7">
        <f t="shared" ref="G45" si="167">(F44-(F44*G149))</f>
        <v>0</v>
      </c>
      <c r="H45" s="7">
        <f t="shared" ref="H45" si="168">(G44-(G44*H149))</f>
        <v>0</v>
      </c>
      <c r="I45" s="7">
        <f t="shared" ref="I45" si="169">(H44-(H44*I149))</f>
        <v>0</v>
      </c>
      <c r="J45" s="7">
        <f t="shared" ref="J45" si="170">(I44-(I44*J149))</f>
        <v>0</v>
      </c>
      <c r="K45" s="7">
        <f t="shared" ref="K45" si="171">(J44-(J44*K149))</f>
        <v>0</v>
      </c>
      <c r="L45" s="7">
        <f t="shared" ref="L45" si="172">(K44-(K44*L149))</f>
        <v>0</v>
      </c>
      <c r="M45" s="7">
        <f t="shared" ref="M45" si="173">(L44-(L44*M149))</f>
        <v>0</v>
      </c>
      <c r="N45" s="7">
        <f t="shared" ref="N45" si="174">(M44-(M44*N149))</f>
        <v>0</v>
      </c>
      <c r="O45" s="7">
        <f t="shared" ref="O45" si="175">(N44-(N44*O149))</f>
        <v>0</v>
      </c>
      <c r="P45" s="7">
        <f t="shared" ref="P45" si="176">(O44-(O44*P149))</f>
        <v>0</v>
      </c>
      <c r="Q45" s="7">
        <f t="shared" ref="Q45" si="177">(P44-(P44*Q149))</f>
        <v>0</v>
      </c>
      <c r="R45" s="7">
        <f t="shared" ref="R45" si="178">(Q44-(Q44*R149))</f>
        <v>0</v>
      </c>
      <c r="S45" s="7">
        <f t="shared" ref="S45" si="179">(R44-(R44*S149))</f>
        <v>0</v>
      </c>
      <c r="T45" s="7">
        <f t="shared" ref="T45" si="180">(S44-(S44*T149))</f>
        <v>0</v>
      </c>
    </row>
    <row r="46" spans="1:20" ht="14.25">
      <c r="A46" s="168"/>
      <c r="B46" s="18" t="s">
        <v>58</v>
      </c>
      <c r="C46" s="18"/>
      <c r="D46" s="18"/>
      <c r="E46" s="163">
        <f>全群!C43</f>
        <v>0</v>
      </c>
      <c r="F46" s="7">
        <f t="shared" ref="F46" si="181">(E45-(E45*F149))</f>
        <v>0</v>
      </c>
      <c r="G46" s="7">
        <f t="shared" ref="G46" si="182">(F45-(F45*G149))</f>
        <v>0</v>
      </c>
      <c r="H46" s="7">
        <f t="shared" ref="H46" si="183">(G45-(G45*H149))</f>
        <v>0</v>
      </c>
      <c r="I46" s="7">
        <f t="shared" ref="I46" si="184">(H45-(H45*I149))</f>
        <v>0</v>
      </c>
      <c r="J46" s="7">
        <f t="shared" ref="J46" si="185">(I45-(I45*J149))</f>
        <v>0</v>
      </c>
      <c r="K46" s="7">
        <f t="shared" ref="K46" si="186">(J45-(J45*K149))</f>
        <v>0</v>
      </c>
      <c r="L46" s="7">
        <f t="shared" ref="L46" si="187">(K45-(K45*L149))</f>
        <v>0</v>
      </c>
      <c r="M46" s="7">
        <f t="shared" ref="M46" si="188">(L45-(L45*M149))</f>
        <v>0</v>
      </c>
      <c r="N46" s="7">
        <f t="shared" ref="N46" si="189">(M45-(M45*N149))</f>
        <v>0</v>
      </c>
      <c r="O46" s="7">
        <f t="shared" ref="O46" si="190">(N45-(N45*O149))</f>
        <v>0</v>
      </c>
      <c r="P46" s="7">
        <f t="shared" ref="P46" si="191">(O45-(O45*P149))</f>
        <v>0</v>
      </c>
      <c r="Q46" s="7">
        <f t="shared" ref="Q46" si="192">(P45-(P45*Q149))</f>
        <v>0</v>
      </c>
      <c r="R46" s="7">
        <f t="shared" ref="R46" si="193">(Q45-(Q45*R149))</f>
        <v>0</v>
      </c>
      <c r="S46" s="7">
        <f t="shared" ref="S46" si="194">(R45-(R45*S149))</f>
        <v>0</v>
      </c>
      <c r="T46" s="7">
        <f t="shared" ref="T46" si="195">(S45-(S45*T149))</f>
        <v>0</v>
      </c>
    </row>
    <row r="47" spans="1:20" ht="14.25">
      <c r="A47" s="8" t="s">
        <v>59</v>
      </c>
      <c r="B47" s="8"/>
      <c r="C47" s="8"/>
      <c r="D47" s="8"/>
      <c r="E47" s="163">
        <f>全群!C44</f>
        <v>0</v>
      </c>
      <c r="F47" s="23">
        <f t="shared" ref="F47:T47" si="196">SUM(F29:F46)</f>
        <v>0</v>
      </c>
      <c r="G47" s="23">
        <f t="shared" si="196"/>
        <v>0</v>
      </c>
      <c r="H47" s="23">
        <f t="shared" si="196"/>
        <v>2.8421709430404007E-14</v>
      </c>
      <c r="I47" s="23">
        <f t="shared" si="196"/>
        <v>5.6843418860808015E-14</v>
      </c>
      <c r="J47" s="23">
        <f t="shared" si="196"/>
        <v>4.2632564145606011E-14</v>
      </c>
      <c r="K47" s="23">
        <f t="shared" si="196"/>
        <v>7.1054273576010019E-14</v>
      </c>
      <c r="L47" s="23">
        <f t="shared" si="196"/>
        <v>-10.052032275421579</v>
      </c>
      <c r="M47" s="23">
        <f t="shared" si="196"/>
        <v>-21.839092876650028</v>
      </c>
      <c r="N47" s="23">
        <f t="shared" si="196"/>
        <v>-191.50162007902713</v>
      </c>
      <c r="O47" s="23">
        <f t="shared" si="196"/>
        <v>-187.67718941438969</v>
      </c>
      <c r="P47" s="23">
        <f t="shared" si="196"/>
        <v>-86.21257691960291</v>
      </c>
      <c r="Q47" s="23">
        <f t="shared" si="196"/>
        <v>-61.81305023073957</v>
      </c>
      <c r="R47" s="23">
        <f t="shared" si="196"/>
        <v>-31.696495568896321</v>
      </c>
      <c r="S47" s="23">
        <f t="shared" si="196"/>
        <v>-8.2380956241706329</v>
      </c>
      <c r="T47" s="23">
        <f t="shared" si="196"/>
        <v>160.28857668832143</v>
      </c>
    </row>
    <row r="48" spans="1:20" ht="14.25">
      <c r="A48" s="168" t="s">
        <v>60</v>
      </c>
      <c r="B48" s="18" t="s">
        <v>61</v>
      </c>
      <c r="C48" s="18"/>
      <c r="D48" s="18"/>
      <c r="E48" s="163">
        <f>全群!C45</f>
        <v>0</v>
      </c>
      <c r="F48" s="7">
        <f t="shared" ref="F48" si="197">(E54-(E54*F150))</f>
        <v>0</v>
      </c>
      <c r="G48" s="7">
        <f t="shared" ref="G48" si="198">(F54-(F54*G150))</f>
        <v>0</v>
      </c>
      <c r="H48" s="7">
        <f t="shared" ref="H48" si="199">(G54-(G54*H150))</f>
        <v>0</v>
      </c>
      <c r="I48" s="7">
        <f t="shared" ref="I48" si="200">(H54-(H54*I150))</f>
        <v>0</v>
      </c>
      <c r="J48" s="7">
        <f t="shared" ref="J48" si="201">(I54-(I54*J150))</f>
        <v>0</v>
      </c>
      <c r="K48" s="7">
        <f t="shared" ref="K48" si="202">(J54-(J54*K150))</f>
        <v>0</v>
      </c>
      <c r="L48" s="7">
        <f t="shared" ref="L48" si="203">(K54-(K54*L150))</f>
        <v>0</v>
      </c>
      <c r="M48" s="7">
        <f t="shared" ref="M48" si="204">(L54-(L54*M150))</f>
        <v>0</v>
      </c>
      <c r="N48" s="7">
        <f t="shared" ref="N48" si="205">(M54-(M54*N150))</f>
        <v>4.4912793826431532</v>
      </c>
      <c r="O48" s="7">
        <f t="shared" ref="O48" si="206">(N54-(N54*O150))</f>
        <v>13.248870892364334</v>
      </c>
      <c r="P48" s="7">
        <f t="shared" ref="P48" si="207">(O54-(O54*P150))</f>
        <v>167.58995420795046</v>
      </c>
      <c r="Q48" s="7">
        <f t="shared" ref="Q48" si="208">(P54-(P54*Q150))</f>
        <v>-0.5704116339668126</v>
      </c>
      <c r="R48" s="7">
        <f t="shared" ref="R48" si="209">(Q54-(Q54*R150))</f>
        <v>-86.135578881358938</v>
      </c>
      <c r="S48" s="7">
        <f t="shared" ref="S48" si="210">(R54-(R54*S150))</f>
        <v>-21.937773603542777</v>
      </c>
      <c r="T48" s="7">
        <f t="shared" ref="T48" si="211">(S54-(S54*T150))</f>
        <v>-23.795945602540364</v>
      </c>
    </row>
    <row r="49" spans="1:22" ht="14.25">
      <c r="A49" s="168"/>
      <c r="B49" s="18" t="s">
        <v>62</v>
      </c>
      <c r="C49" s="18"/>
      <c r="D49" s="18"/>
      <c r="E49" s="163">
        <f>全群!C46</f>
        <v>0</v>
      </c>
      <c r="F49" s="7">
        <f t="shared" ref="F49" si="212">(E48-(E48*F150))</f>
        <v>0</v>
      </c>
      <c r="G49" s="7">
        <f t="shared" ref="G49" si="213">(F48-(F48*G150))</f>
        <v>0</v>
      </c>
      <c r="H49" s="7">
        <f t="shared" ref="H49" si="214">(G48-(G48*H150))</f>
        <v>0</v>
      </c>
      <c r="I49" s="7">
        <f t="shared" ref="I49" si="215">(H48-(H48*I150))</f>
        <v>0</v>
      </c>
      <c r="J49" s="7">
        <f t="shared" ref="J49" si="216">(I48-(I48*J150))</f>
        <v>0</v>
      </c>
      <c r="K49" s="7">
        <f t="shared" ref="K49" si="217">(J48-(J48*K150))</f>
        <v>0</v>
      </c>
      <c r="L49" s="7">
        <f t="shared" ref="L49" si="218">(K48-(K48*L150))</f>
        <v>0</v>
      </c>
      <c r="M49" s="7">
        <f t="shared" ref="M49" si="219">(L48-(L48*M150))</f>
        <v>0</v>
      </c>
      <c r="N49" s="7">
        <f t="shared" ref="N49" si="220">(M48-(M48*N150))</f>
        <v>0</v>
      </c>
      <c r="O49" s="7">
        <f t="shared" ref="O49" si="221">(N48-(N48*O150))</f>
        <v>4.4628346132197469</v>
      </c>
      <c r="P49" s="7">
        <f t="shared" ref="P49" si="222">(O48-(O48*P150))</f>
        <v>13.164961376712693</v>
      </c>
      <c r="Q49" s="7">
        <f t="shared" ref="Q49" si="223">(P48-(P48*Q150))</f>
        <v>166.4168245284948</v>
      </c>
      <c r="R49" s="7">
        <f t="shared" ref="R49" si="224">(Q48-(Q48*R150))</f>
        <v>-0.56470751762714444</v>
      </c>
      <c r="S49" s="7">
        <f t="shared" ref="S49" si="225">(R48-(R48*S150))</f>
        <v>-85.058884145341949</v>
      </c>
      <c r="T49" s="7">
        <f t="shared" ref="T49" si="226">(S48-(S48*T150))</f>
        <v>-21.608706999489634</v>
      </c>
    </row>
    <row r="50" spans="1:22" ht="14.25">
      <c r="A50" s="168"/>
      <c r="B50" s="18" t="s">
        <v>63</v>
      </c>
      <c r="C50" s="18"/>
      <c r="D50" s="18"/>
      <c r="E50" s="163">
        <f>全群!C47</f>
        <v>0</v>
      </c>
      <c r="F50" s="7">
        <f t="shared" ref="F50" si="227">(E49-(E49*F150))</f>
        <v>0</v>
      </c>
      <c r="G50" s="7">
        <f t="shared" ref="G50" si="228">(F49-(F49*G150))</f>
        <v>0</v>
      </c>
      <c r="H50" s="7">
        <f t="shared" ref="H50" si="229">(G49-(G49*H150))</f>
        <v>0</v>
      </c>
      <c r="I50" s="7">
        <f t="shared" ref="I50" si="230">(H49-(H49*I150))</f>
        <v>0</v>
      </c>
      <c r="J50" s="7">
        <f t="shared" ref="J50" si="231">(I49-(I49*J150))</f>
        <v>0</v>
      </c>
      <c r="K50" s="7">
        <f t="shared" ref="K50" si="232">(J49-(J49*K150))</f>
        <v>0</v>
      </c>
      <c r="L50" s="7">
        <f t="shared" ref="L50" si="233">(K49-(K49*L150))</f>
        <v>0</v>
      </c>
      <c r="M50" s="7">
        <f t="shared" ref="M50" si="234">(L49-(L49*M150))</f>
        <v>0</v>
      </c>
      <c r="N50" s="7">
        <f t="shared" ref="N50" si="235">(M49-(M49*N150))</f>
        <v>0</v>
      </c>
      <c r="O50" s="7">
        <f t="shared" ref="O50" si="236">(N49-(N49*O150))</f>
        <v>0</v>
      </c>
      <c r="P50" s="7">
        <f t="shared" ref="P50" si="237">(O49-(O49*P150))</f>
        <v>4.4345699940026888</v>
      </c>
      <c r="Q50" s="7">
        <f t="shared" ref="Q50" si="238">(P49-(P49*Q150))</f>
        <v>13.072806647075705</v>
      </c>
      <c r="R50" s="7">
        <f t="shared" ref="R50" si="239">(Q49-(Q49*R150))</f>
        <v>164.75265628320986</v>
      </c>
      <c r="S50" s="7">
        <f t="shared" ref="S50" si="240">(R49-(R49*S150))</f>
        <v>-0.55764867365680515</v>
      </c>
      <c r="T50" s="7">
        <f t="shared" ref="T50" si="241">(S49-(S49*T150))</f>
        <v>-83.783000883161819</v>
      </c>
    </row>
    <row r="51" spans="1:22" ht="14.25">
      <c r="A51" s="168"/>
      <c r="B51" s="18" t="s">
        <v>64</v>
      </c>
      <c r="C51" s="18"/>
      <c r="D51" s="18"/>
      <c r="E51" s="163">
        <f>全群!C48</f>
        <v>0</v>
      </c>
      <c r="F51" s="7">
        <f t="shared" ref="F51" si="242">(E50-(E50*F150))</f>
        <v>0</v>
      </c>
      <c r="G51" s="7">
        <f t="shared" ref="G51" si="243">(F50-(F50*G150))</f>
        <v>0</v>
      </c>
      <c r="H51" s="7">
        <f t="shared" ref="H51" si="244">(G50-(G50*H150))</f>
        <v>0</v>
      </c>
      <c r="I51" s="7">
        <f t="shared" ref="I51" si="245">(H50-(H50*I150))</f>
        <v>0</v>
      </c>
      <c r="J51" s="7">
        <f t="shared" ref="J51" si="246">(I50-(I50*J150))</f>
        <v>0</v>
      </c>
      <c r="K51" s="7">
        <f t="shared" ref="K51" si="247">(J50-(J50*K150))</f>
        <v>0</v>
      </c>
      <c r="L51" s="7">
        <f t="shared" ref="L51" si="248">(K50-(K50*L150))</f>
        <v>0</v>
      </c>
      <c r="M51" s="7">
        <f t="shared" ref="M51" si="249">(L50-(L50*M150))</f>
        <v>0</v>
      </c>
      <c r="N51" s="7">
        <f t="shared" ref="N51" si="250">(M50-(M50*N150))</f>
        <v>0</v>
      </c>
      <c r="O51" s="7">
        <f t="shared" ref="O51" si="251">(N50-(N50*O150))</f>
        <v>0</v>
      </c>
      <c r="P51" s="7">
        <f t="shared" ref="P51" si="252">(O50-(O50*P150))</f>
        <v>0</v>
      </c>
      <c r="Q51" s="7">
        <f t="shared" ref="Q51" si="253">(P50-(P50*Q150))</f>
        <v>4.40352800404467</v>
      </c>
      <c r="R51" s="7">
        <f t="shared" ref="R51" si="254">(Q50-(Q50*R150))</f>
        <v>12.942078580604948</v>
      </c>
      <c r="S51" s="7">
        <f t="shared" ref="S51" si="255">(R50-(R50*S150))</f>
        <v>162.69324807966973</v>
      </c>
      <c r="T51" s="7">
        <f t="shared" ref="T51" si="256">(S50-(S50*T150))</f>
        <v>-0.54928394355195309</v>
      </c>
    </row>
    <row r="52" spans="1:22" ht="14.25">
      <c r="A52" s="8" t="s">
        <v>65</v>
      </c>
      <c r="B52" s="8"/>
      <c r="C52" s="8"/>
      <c r="D52" s="8"/>
      <c r="E52" s="163">
        <f>全群!C49</f>
        <v>0</v>
      </c>
      <c r="F52" s="23">
        <f>SUM(F48:F51)</f>
        <v>0</v>
      </c>
      <c r="G52" s="23">
        <f t="shared" ref="G52:T52" si="257">SUM(G48:G51)</f>
        <v>0</v>
      </c>
      <c r="H52" s="23">
        <f t="shared" si="257"/>
        <v>0</v>
      </c>
      <c r="I52" s="23">
        <f t="shared" si="257"/>
        <v>0</v>
      </c>
      <c r="J52" s="23">
        <f t="shared" si="257"/>
        <v>0</v>
      </c>
      <c r="K52" s="23">
        <f t="shared" si="257"/>
        <v>0</v>
      </c>
      <c r="L52" s="23">
        <f t="shared" si="257"/>
        <v>0</v>
      </c>
      <c r="M52" s="23">
        <f t="shared" si="257"/>
        <v>0</v>
      </c>
      <c r="N52" s="23">
        <f t="shared" si="257"/>
        <v>4.4912793826431532</v>
      </c>
      <c r="O52" s="23">
        <f t="shared" si="257"/>
        <v>17.711705505584082</v>
      </c>
      <c r="P52" s="23">
        <f t="shared" si="257"/>
        <v>185.18948557866582</v>
      </c>
      <c r="Q52" s="23">
        <f t="shared" si="257"/>
        <v>183.32274754564835</v>
      </c>
      <c r="R52" s="23">
        <f t="shared" si="257"/>
        <v>90.994448464828722</v>
      </c>
      <c r="S52" s="23">
        <f t="shared" si="257"/>
        <v>55.1389416571282</v>
      </c>
      <c r="T52" s="23">
        <f t="shared" si="257"/>
        <v>-129.73693742874377</v>
      </c>
    </row>
    <row r="53" spans="1:22" ht="14.25">
      <c r="A53" s="168" t="s">
        <v>66</v>
      </c>
      <c r="B53" s="18" t="s">
        <v>27</v>
      </c>
      <c r="C53" s="18"/>
      <c r="D53" s="18"/>
      <c r="E53" s="163">
        <f>全群!C50</f>
        <v>0</v>
      </c>
      <c r="F53" s="7">
        <f>(E24*F172+E25-(E25*F148*0.2)+E23*F172+E34*F173+E35*F173+E36-(E36*F149))*F177*F176</f>
        <v>0</v>
      </c>
      <c r="G53" s="7">
        <f t="shared" ref="G53:T53" si="258">(F24*G172+F25-(F25*G148*0.2)+F23*G172+F34*G173+F35*G173+F36-(F36*G149))*G177*G176</f>
        <v>0</v>
      </c>
      <c r="H53" s="7">
        <f t="shared" si="258"/>
        <v>0</v>
      </c>
      <c r="I53" s="7">
        <f t="shared" si="258"/>
        <v>0</v>
      </c>
      <c r="J53" s="7">
        <f t="shared" si="258"/>
        <v>0</v>
      </c>
      <c r="K53" s="7">
        <f t="shared" si="258"/>
        <v>0</v>
      </c>
      <c r="L53" s="7">
        <f t="shared" si="258"/>
        <v>4.5540609073010545</v>
      </c>
      <c r="M53" s="7">
        <f t="shared" si="258"/>
        <v>13.418297774677285</v>
      </c>
      <c r="N53" s="7">
        <f t="shared" si="258"/>
        <v>169.73309860712999</v>
      </c>
      <c r="O53" s="7">
        <f t="shared" si="258"/>
        <v>-0.57809392412450322</v>
      </c>
      <c r="P53" s="7">
        <f t="shared" si="258"/>
        <v>-87.618968009764245</v>
      </c>
      <c r="Q53" s="7">
        <f t="shared" si="258"/>
        <v>-22.439865596259075</v>
      </c>
      <c r="R53" s="7">
        <f t="shared" si="258"/>
        <v>-24.464121932830807</v>
      </c>
      <c r="S53" s="7">
        <f t="shared" si="258"/>
        <v>-9.9859210408966597</v>
      </c>
      <c r="T53" s="7">
        <f t="shared" si="258"/>
        <v>-7.7676661373910791</v>
      </c>
    </row>
    <row r="54" spans="1:22" ht="14.25">
      <c r="A54" s="168"/>
      <c r="B54" s="18" t="s">
        <v>28</v>
      </c>
      <c r="C54" s="18"/>
      <c r="D54" s="18"/>
      <c r="E54" s="163">
        <f>全群!C51</f>
        <v>0</v>
      </c>
      <c r="F54" s="7">
        <f t="shared" ref="F54" si="259">(E53-(E53*F150))</f>
        <v>0</v>
      </c>
      <c r="G54" s="7">
        <f t="shared" ref="G54" si="260">(F53-(F53*G150))</f>
        <v>0</v>
      </c>
      <c r="H54" s="7">
        <f t="shared" ref="H54" si="261">(G53-(G53*H150))</f>
        <v>0</v>
      </c>
      <c r="I54" s="7">
        <f t="shared" ref="I54" si="262">(H53-(H53*I150))</f>
        <v>0</v>
      </c>
      <c r="J54" s="7">
        <f t="shared" ref="J54" si="263">(I53-(I53*J150))</f>
        <v>0</v>
      </c>
      <c r="K54" s="7">
        <f t="shared" ref="K54" si="264">(J53-(J53*K150))</f>
        <v>0</v>
      </c>
      <c r="L54" s="7">
        <f t="shared" ref="L54" si="265">(K53-(K53*L150))</f>
        <v>0</v>
      </c>
      <c r="M54" s="7">
        <f t="shared" ref="M54" si="266">(L53-(L53*M150))</f>
        <v>4.5199054504962968</v>
      </c>
      <c r="N54" s="7">
        <f t="shared" ref="N54" si="267">(M53-(M53*N150))</f>
        <v>13.333315222104329</v>
      </c>
      <c r="O54" s="7">
        <f t="shared" ref="O54" si="268">(N53-(N53*O150))</f>
        <v>168.65812231595149</v>
      </c>
      <c r="P54" s="7">
        <f t="shared" ref="P54" si="269">(O53-(O53*P150))</f>
        <v>-0.57443266260504799</v>
      </c>
      <c r="Q54" s="7">
        <f t="shared" ref="Q54" si="270">(P53-(P53*Q150))</f>
        <v>-87.005635233695898</v>
      </c>
      <c r="R54" s="7">
        <f t="shared" ref="R54" si="271">(Q53-(Q53*R150))</f>
        <v>-22.215466940296484</v>
      </c>
      <c r="S54" s="7">
        <f t="shared" ref="S54" si="272">(R53-(R53*S150))</f>
        <v>-24.15832040867042</v>
      </c>
      <c r="T54" s="7">
        <f t="shared" ref="T54" si="273">(S53-(S53*T150))</f>
        <v>-9.83613222528321</v>
      </c>
    </row>
    <row r="55" spans="1:22" ht="14.25">
      <c r="A55" s="8" t="s">
        <v>67</v>
      </c>
      <c r="B55" s="8"/>
      <c r="C55" s="8"/>
      <c r="D55" s="8"/>
      <c r="E55" s="163">
        <f>全群!C52</f>
        <v>0</v>
      </c>
      <c r="F55" s="23">
        <f t="shared" ref="F55:T55" si="274">SUM(F53:F54)</f>
        <v>0</v>
      </c>
      <c r="G55" s="23">
        <f t="shared" si="274"/>
        <v>0</v>
      </c>
      <c r="H55" s="23">
        <f t="shared" si="274"/>
        <v>0</v>
      </c>
      <c r="I55" s="23">
        <f t="shared" si="274"/>
        <v>0</v>
      </c>
      <c r="J55" s="23">
        <f t="shared" si="274"/>
        <v>0</v>
      </c>
      <c r="K55" s="23">
        <f t="shared" si="274"/>
        <v>0</v>
      </c>
      <c r="L55" s="23">
        <f t="shared" si="274"/>
        <v>4.5540609073010545</v>
      </c>
      <c r="M55" s="23">
        <f t="shared" si="274"/>
        <v>17.938203225173581</v>
      </c>
      <c r="N55" s="23">
        <f t="shared" si="274"/>
        <v>183.06641382923431</v>
      </c>
      <c r="O55" s="23">
        <f t="shared" si="274"/>
        <v>168.08002839182697</v>
      </c>
      <c r="P55" s="23">
        <f t="shared" si="274"/>
        <v>-88.193400672369293</v>
      </c>
      <c r="Q55" s="23">
        <f t="shared" si="274"/>
        <v>-109.44550082995497</v>
      </c>
      <c r="R55" s="23">
        <f t="shared" si="274"/>
        <v>-46.679588873127287</v>
      </c>
      <c r="S55" s="23">
        <f t="shared" si="274"/>
        <v>-34.144241449567076</v>
      </c>
      <c r="T55" s="23">
        <f t="shared" si="274"/>
        <v>-17.60379836267429</v>
      </c>
    </row>
    <row r="56" spans="1:22" ht="14.25">
      <c r="A56" s="8" t="s">
        <v>68</v>
      </c>
      <c r="B56" s="8"/>
      <c r="C56" s="8"/>
      <c r="D56" s="8"/>
      <c r="E56" s="163">
        <f>全群!C53</f>
        <v>0</v>
      </c>
      <c r="F56" s="23">
        <f t="shared" ref="F56:T56" si="275">F52+F55</f>
        <v>0</v>
      </c>
      <c r="G56" s="23">
        <f t="shared" si="275"/>
        <v>0</v>
      </c>
      <c r="H56" s="23">
        <f t="shared" si="275"/>
        <v>0</v>
      </c>
      <c r="I56" s="23">
        <f t="shared" si="275"/>
        <v>0</v>
      </c>
      <c r="J56" s="23">
        <f t="shared" si="275"/>
        <v>0</v>
      </c>
      <c r="K56" s="23">
        <f t="shared" si="275"/>
        <v>0</v>
      </c>
      <c r="L56" s="23">
        <f t="shared" si="275"/>
        <v>4.5540609073010545</v>
      </c>
      <c r="M56" s="23">
        <f t="shared" si="275"/>
        <v>17.938203225173581</v>
      </c>
      <c r="N56" s="23">
        <f t="shared" si="275"/>
        <v>187.55769321187745</v>
      </c>
      <c r="O56" s="23">
        <f t="shared" si="275"/>
        <v>185.79173389741106</v>
      </c>
      <c r="P56" s="23">
        <f t="shared" si="275"/>
        <v>96.996084906296531</v>
      </c>
      <c r="Q56" s="23">
        <f t="shared" si="275"/>
        <v>73.877246715693389</v>
      </c>
      <c r="R56" s="23">
        <f t="shared" si="275"/>
        <v>44.314859591701435</v>
      </c>
      <c r="S56" s="23">
        <f t="shared" si="275"/>
        <v>20.994700207561124</v>
      </c>
      <c r="T56" s="23">
        <f t="shared" si="275"/>
        <v>-147.34073579141807</v>
      </c>
    </row>
    <row r="57" spans="1:22" ht="14.25">
      <c r="A57" s="4" t="s">
        <v>69</v>
      </c>
      <c r="B57" s="4"/>
      <c r="C57" s="4"/>
      <c r="D57" s="4"/>
      <c r="E57" s="163">
        <f>全群!C54</f>
        <v>0</v>
      </c>
      <c r="F57" s="7">
        <f>E57+(E24*F172+E25-(E25*F148*0.2)+E23*F172+E34*F173+E35*F173+E36-(E36*F149))*(1-F177)*F176-((+(+E24*F172)+(E25-(E25*F148*0.2))+(+E23*F172)+(+E34*F173)+(+E35*F173)+(+E36-(E36*F149)))*(1-F177)*F176)</f>
        <v>0</v>
      </c>
      <c r="G57" s="7">
        <f t="shared" ref="G57:T57" si="276">F57+(F24*G172+F25-(F25*G148*0.2)+F23*G172+F34*G173+F35*G173+F36-(F36*G149))*(1-G177)*G176-((+(+F24*G172)+(F25-(F25*G148*0.2))+(+F23*G172)+(+F34*G173)+(+F35*G173)+(+F36-(F36*G149)))*(1-G177)*G176)</f>
        <v>0</v>
      </c>
      <c r="H57" s="7">
        <f t="shared" si="276"/>
        <v>0</v>
      </c>
      <c r="I57" s="7">
        <f t="shared" si="276"/>
        <v>0</v>
      </c>
      <c r="J57" s="7">
        <f t="shared" si="276"/>
        <v>0</v>
      </c>
      <c r="K57" s="7">
        <f t="shared" si="276"/>
        <v>0</v>
      </c>
      <c r="L57" s="7">
        <f t="shared" si="276"/>
        <v>0</v>
      </c>
      <c r="M57" s="7">
        <f t="shared" si="276"/>
        <v>0</v>
      </c>
      <c r="N57" s="7">
        <f t="shared" si="276"/>
        <v>0</v>
      </c>
      <c r="O57" s="7">
        <f t="shared" si="276"/>
        <v>0</v>
      </c>
      <c r="P57" s="7">
        <f t="shared" si="276"/>
        <v>0</v>
      </c>
      <c r="Q57" s="7">
        <f t="shared" si="276"/>
        <v>0</v>
      </c>
      <c r="R57" s="7">
        <f t="shared" si="276"/>
        <v>0</v>
      </c>
      <c r="S57" s="7">
        <f t="shared" si="276"/>
        <v>0</v>
      </c>
      <c r="T57" s="7">
        <f t="shared" si="276"/>
        <v>0</v>
      </c>
    </row>
    <row r="58" spans="1:22" ht="15" thickBot="1">
      <c r="A58" s="9" t="s">
        <v>70</v>
      </c>
      <c r="B58" s="9"/>
      <c r="C58" s="9"/>
      <c r="D58" s="9"/>
      <c r="E58" s="164">
        <f>全群!C55</f>
        <v>0</v>
      </c>
      <c r="F58" s="23">
        <f t="shared" ref="F58" si="277">F28+F47+F56+F57</f>
        <v>0</v>
      </c>
      <c r="G58" s="23">
        <f t="shared" ref="G58:T58" si="278">G28+G47+G56+G57</f>
        <v>6.9487199999999749</v>
      </c>
      <c r="H58" s="23">
        <f t="shared" si="278"/>
        <v>15.432347037600012</v>
      </c>
      <c r="I58" s="23">
        <f t="shared" si="278"/>
        <v>19.068338479767995</v>
      </c>
      <c r="J58" s="23">
        <f t="shared" si="278"/>
        <v>21.695877426633867</v>
      </c>
      <c r="K58" s="23">
        <f t="shared" si="278"/>
        <v>23.010668263694747</v>
      </c>
      <c r="L58" s="23">
        <f t="shared" si="278"/>
        <v>28.471405329428126</v>
      </c>
      <c r="M58" s="23">
        <f t="shared" si="278"/>
        <v>42.809204654248916</v>
      </c>
      <c r="N58" s="23">
        <f t="shared" si="278"/>
        <v>213.49311596205968</v>
      </c>
      <c r="O58" s="23">
        <f t="shared" si="278"/>
        <v>211.69133923043145</v>
      </c>
      <c r="P58" s="23">
        <f t="shared" si="278"/>
        <v>120.66971590857469</v>
      </c>
      <c r="Q58" s="23">
        <f t="shared" si="278"/>
        <v>73.618730141678441</v>
      </c>
      <c r="R58" s="23">
        <f t="shared" si="278"/>
        <v>28.247652428666001</v>
      </c>
      <c r="S58" s="23">
        <f t="shared" si="278"/>
        <v>16.107067615989433</v>
      </c>
      <c r="T58" s="23">
        <f t="shared" si="278"/>
        <v>11.709627232947582</v>
      </c>
      <c r="V58" s="145"/>
    </row>
    <row r="59" spans="1:22" ht="14.25">
      <c r="A59" s="9"/>
      <c r="B59" s="9"/>
      <c r="C59" s="9"/>
      <c r="D59" s="9"/>
      <c r="E59" s="90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2" ht="14.2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2" ht="14.25">
      <c r="A61" s="11" t="s">
        <v>123</v>
      </c>
      <c r="B61" s="11"/>
      <c r="C61" s="33"/>
      <c r="D61" s="33"/>
      <c r="E61" s="33"/>
      <c r="F61" s="24">
        <f>IF(SUM(F87:F90)=0,,+SUM(F87:F90)/SUM(E10-F98-E87*0.5-(E10*F147*2)+E9*0.5,E26-F99-E88*0.5-(E26*F148*4),E37-F100-(E89+E90)*0.5-(E37*F149),E46))</f>
        <v>0.96913649758478571</v>
      </c>
      <c r="G61" s="24">
        <f t="shared" ref="G61:T61" si="279">IF(SUM(G87:G90)=0,,+SUM(G87:G90)/SUM(F10-G98-F87*0.5-(F10*G147*2)+F9*0.5,F26-G99-F88*0.5-(F26*G148*4),F37-G100-(F89+F90)*0.5-(F37*G149),F46))</f>
        <v>0.92276516048079471</v>
      </c>
      <c r="H61" s="24">
        <f t="shared" si="279"/>
        <v>0.97439221268777521</v>
      </c>
      <c r="I61" s="24">
        <f t="shared" si="279"/>
        <v>0.89358471344970114</v>
      </c>
      <c r="J61" s="24">
        <f t="shared" si="279"/>
        <v>0.88953827080777648</v>
      </c>
      <c r="K61" s="24">
        <f t="shared" si="279"/>
        <v>0.88593974799269859</v>
      </c>
      <c r="L61" s="24">
        <f t="shared" si="279"/>
        <v>0.89647329417826038</v>
      </c>
      <c r="M61" s="24">
        <f t="shared" si="279"/>
        <v>0.89414724848050131</v>
      </c>
      <c r="N61" s="24">
        <f t="shared" si="279"/>
        <v>0.91362980512609226</v>
      </c>
      <c r="O61" s="24">
        <f t="shared" si="279"/>
        <v>0.85115418187348602</v>
      </c>
      <c r="P61" s="24">
        <f t="shared" si="279"/>
        <v>0.86983591521759374</v>
      </c>
      <c r="Q61" s="24">
        <f t="shared" si="279"/>
        <v>0.88000306155678554</v>
      </c>
      <c r="R61" s="24">
        <f t="shared" si="279"/>
        <v>0.87242035720796962</v>
      </c>
      <c r="S61" s="24">
        <f t="shared" si="279"/>
        <v>0.86173320190952551</v>
      </c>
      <c r="T61" s="24">
        <f t="shared" si="279"/>
        <v>0.85117664536456406</v>
      </c>
    </row>
    <row r="62" spans="1:22" ht="14.25">
      <c r="A62" s="11" t="s">
        <v>124</v>
      </c>
      <c r="B62" s="12"/>
      <c r="C62" s="33"/>
      <c r="D62" s="33"/>
      <c r="E62" s="33"/>
      <c r="F62" s="24">
        <f>IF((D87+D88+D89+D90+E87+E88+E89+E90)=0,,+SUM(F98:F100)/((D87+D88+D89+D90+E87+E88+E89+E90)*50%))</f>
        <v>0.52185122089721747</v>
      </c>
      <c r="G62" s="24">
        <f t="shared" ref="G62:T62" si="280">IF((E87+E88+E89+E90+F87+F88+F89+F90)=0,,+SUM(G98:G100)/((E87+E88+E89+E90+F87+F88+F89+F90)*50%))</f>
        <v>0.50591703590558013</v>
      </c>
      <c r="H62" s="24">
        <f t="shared" si="280"/>
        <v>0.49587213227559601</v>
      </c>
      <c r="I62" s="24">
        <f t="shared" si="280"/>
        <v>0.51105475637739761</v>
      </c>
      <c r="J62" s="24">
        <f t="shared" si="280"/>
        <v>0.51026442015145967</v>
      </c>
      <c r="K62" s="24">
        <f t="shared" si="280"/>
        <v>0.51059254260160614</v>
      </c>
      <c r="L62" s="24">
        <f t="shared" si="280"/>
        <v>0.47344102301470642</v>
      </c>
      <c r="M62" s="24">
        <f t="shared" si="280"/>
        <v>0.48060014513316207</v>
      </c>
      <c r="N62" s="24">
        <f t="shared" si="280"/>
        <v>0.48675815142072593</v>
      </c>
      <c r="O62" s="24">
        <f t="shared" si="280"/>
        <v>0.39778893028649626</v>
      </c>
      <c r="P62" s="24">
        <f t="shared" si="280"/>
        <v>10.314167222406965</v>
      </c>
      <c r="Q62" s="24">
        <f t="shared" si="280"/>
        <v>0.34649283205365039</v>
      </c>
      <c r="R62" s="24">
        <f t="shared" si="280"/>
        <v>0.44869648094483511</v>
      </c>
      <c r="S62" s="24">
        <f t="shared" si="280"/>
        <v>0.44834523336706827</v>
      </c>
      <c r="T62" s="24">
        <f t="shared" si="280"/>
        <v>0.45752919976287437</v>
      </c>
    </row>
    <row r="63" spans="1:22" ht="14.25">
      <c r="A63" s="11" t="s">
        <v>125</v>
      </c>
      <c r="B63" s="12"/>
      <c r="C63" s="33"/>
      <c r="D63" s="33"/>
      <c r="E63" s="33"/>
      <c r="F63" s="24">
        <f t="shared" ref="F63" si="281">IF(SUM(F93:F95)=0,,SUM(F93:F95)/SUM(E11:E16,E18:E22,E29:E33))</f>
        <v>0</v>
      </c>
      <c r="G63" s="24">
        <f t="shared" ref="G63" si="282">IF(SUM(G93:G95)=0,,SUM(G93:G95)/SUM(F11:F16,F18:F22,F29:F33))</f>
        <v>1.1728307471326905E-2</v>
      </c>
      <c r="H63" s="24">
        <f t="shared" ref="H63" si="283">IF(SUM(H93:H95)=0,,SUM(H93:H95)/SUM(G11:G16,G18:G22,G29:G33))</f>
        <v>1.0162427027037152E-2</v>
      </c>
      <c r="I63" s="24">
        <f t="shared" ref="I63" si="284">IF(SUM(I93:I95)=0,,SUM(I93:I95)/SUM(H11:H16,H18:H22,H29:H33))</f>
        <v>4.9830199573593411E-3</v>
      </c>
      <c r="J63" s="24">
        <f t="shared" ref="J63" si="285">IF(SUM(J93:J95)=0,,SUM(J93:J95)/SUM(I11:I16,I18:I22,I29:I33))</f>
        <v>4.056623038287307E-3</v>
      </c>
      <c r="K63" s="24">
        <f t="shared" ref="K63" si="286">IF(SUM(K93:K95)=0,,SUM(K93:K95)/SUM(J11:J16,J18:J22,J29:J33))</f>
        <v>4.6651203084392473E-3</v>
      </c>
      <c r="L63" s="24">
        <f t="shared" ref="L63" si="287">IF(SUM(L93:L95)=0,,SUM(L93:L95)/SUM(K11:K16,K18:K22,K29:K33))</f>
        <v>9.0470919245163942E-3</v>
      </c>
      <c r="M63" s="24">
        <f t="shared" ref="M63" si="288">IF(SUM(M93:M95)=0,,SUM(M93:M95)/SUM(L11:L16,L18:L22,L29:L33))</f>
        <v>1.0320799406624899E-2</v>
      </c>
      <c r="N63" s="24">
        <f t="shared" ref="N63" si="289">IF(SUM(N93:N95)=0,,SUM(N93:N95)/SUM(M11:M16,M18:M22,M29:M33))</f>
        <v>1.4107522495894328E-2</v>
      </c>
      <c r="O63" s="24">
        <f t="shared" ref="O63" si="290">IF(SUM(O93:O95)=0,,SUM(O93:O95)/SUM(N11:N16,N18:N22,N29:N33))</f>
        <v>1.3419339929184581E-2</v>
      </c>
      <c r="P63" s="24">
        <f t="shared" ref="P63" si="291">IF(SUM(P93:P95)=0,,SUM(P93:P95)/SUM(O11:O16,O18:O22,O29:O33))</f>
        <v>1.4376264104707093E-2</v>
      </c>
      <c r="Q63" s="24">
        <f t="shared" ref="Q63" si="292">IF(SUM(Q93:Q95)=0,,SUM(Q93:Q95)/SUM(P11:P16,P18:P22,P29:P33))</f>
        <v>1.3846375570908736E-2</v>
      </c>
      <c r="R63" s="24">
        <f t="shared" ref="R63" si="293">IF(SUM(R93:R95)=0,,SUM(R93:R95)/SUM(Q11:Q16,Q18:Q22,Q29:Q33))</f>
        <v>-0.34407434962525257</v>
      </c>
      <c r="S63" s="24">
        <f t="shared" ref="S63" si="294">IF(SUM(S93:S95)=0,,SUM(S93:S95)/SUM(R11:R16,R18:R22,R29:R33))</f>
        <v>1.9914119425984114E-2</v>
      </c>
      <c r="T63" s="24">
        <f t="shared" ref="T63" si="295">IF(SUM(T93:T95)=0,,SUM(T93:T95)/SUM(S11:S16,S18:S22,S29:S33))</f>
        <v>1.4287238312314259E-2</v>
      </c>
    </row>
    <row r="64" spans="1:22" ht="14.25">
      <c r="A64" s="10"/>
      <c r="B64" s="10"/>
      <c r="C64" s="33"/>
      <c r="D64" s="33"/>
      <c r="E64" s="3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4.25">
      <c r="A65" s="25" t="s">
        <v>71</v>
      </c>
      <c r="B65" s="26"/>
      <c r="C65" s="33"/>
      <c r="D65" s="33"/>
      <c r="E65" s="33"/>
      <c r="F65" s="25">
        <f>F190</f>
        <v>32</v>
      </c>
      <c r="G65" s="25">
        <f t="shared" ref="G65:T65" si="296">G190</f>
        <v>35</v>
      </c>
      <c r="H65" s="25">
        <f t="shared" si="296"/>
        <v>31</v>
      </c>
      <c r="I65" s="25">
        <f t="shared" si="296"/>
        <v>31</v>
      </c>
      <c r="J65" s="25">
        <f t="shared" si="296"/>
        <v>32</v>
      </c>
      <c r="K65" s="25">
        <f t="shared" si="296"/>
        <v>32</v>
      </c>
      <c r="L65" s="25">
        <f t="shared" si="296"/>
        <v>30</v>
      </c>
      <c r="M65" s="25">
        <f t="shared" si="296"/>
        <v>30</v>
      </c>
      <c r="N65" s="25">
        <f t="shared" si="296"/>
        <v>31</v>
      </c>
      <c r="O65" s="25">
        <f t="shared" si="296"/>
        <v>33</v>
      </c>
      <c r="P65" s="25">
        <f t="shared" si="296"/>
        <v>33</v>
      </c>
      <c r="Q65" s="25">
        <f t="shared" si="296"/>
        <v>33</v>
      </c>
      <c r="R65" s="25">
        <f t="shared" si="296"/>
        <v>33</v>
      </c>
      <c r="S65" s="25">
        <f t="shared" si="296"/>
        <v>33</v>
      </c>
      <c r="T65" s="25">
        <f t="shared" si="296"/>
        <v>33</v>
      </c>
    </row>
    <row r="66" spans="1:20" ht="14.25">
      <c r="A66" s="27" t="s">
        <v>72</v>
      </c>
      <c r="B66" s="28"/>
      <c r="C66" s="33"/>
      <c r="D66" s="33"/>
      <c r="E66" s="33"/>
      <c r="F66" s="29">
        <f>+F8</f>
        <v>0</v>
      </c>
      <c r="G66" s="29">
        <f t="shared" ref="G66:T66" si="297">+G8</f>
        <v>0</v>
      </c>
      <c r="H66" s="29">
        <f t="shared" si="297"/>
        <v>0</v>
      </c>
      <c r="I66" s="29">
        <f t="shared" si="297"/>
        <v>0</v>
      </c>
      <c r="J66" s="29">
        <f t="shared" si="297"/>
        <v>0</v>
      </c>
      <c r="K66" s="29">
        <f t="shared" si="297"/>
        <v>0</v>
      </c>
      <c r="L66" s="29">
        <f t="shared" si="297"/>
        <v>10.120135349557899</v>
      </c>
      <c r="M66" s="29">
        <f t="shared" si="297"/>
        <v>29.818439499282853</v>
      </c>
      <c r="N66" s="29">
        <f t="shared" si="297"/>
        <v>377.18466357139994</v>
      </c>
      <c r="O66" s="29">
        <f t="shared" si="297"/>
        <v>-1.2846531647211181</v>
      </c>
      <c r="P66" s="29">
        <f t="shared" si="297"/>
        <v>-194.70881779947609</v>
      </c>
      <c r="Q66" s="29">
        <f t="shared" si="297"/>
        <v>-49.866367991686829</v>
      </c>
      <c r="R66" s="29">
        <f t="shared" si="297"/>
        <v>-54.364715406290678</v>
      </c>
      <c r="S66" s="29">
        <f t="shared" si="297"/>
        <v>-22.190935646437019</v>
      </c>
      <c r="T66" s="29">
        <f t="shared" si="297"/>
        <v>-17.261480305313508</v>
      </c>
    </row>
    <row r="67" spans="1:20" ht="14.25">
      <c r="A67" s="25" t="s">
        <v>73</v>
      </c>
      <c r="B67" s="26"/>
      <c r="C67" s="33"/>
      <c r="D67" s="33"/>
      <c r="E67" s="33"/>
      <c r="F67" s="25">
        <f>F191</f>
        <v>40</v>
      </c>
      <c r="G67" s="25">
        <f t="shared" ref="G67:T67" si="298">G191</f>
        <v>41</v>
      </c>
      <c r="H67" s="25">
        <f t="shared" si="298"/>
        <v>43</v>
      </c>
      <c r="I67" s="25">
        <f t="shared" si="298"/>
        <v>38</v>
      </c>
      <c r="J67" s="25">
        <f t="shared" si="298"/>
        <v>40</v>
      </c>
      <c r="K67" s="25">
        <f t="shared" si="298"/>
        <v>40</v>
      </c>
      <c r="L67" s="25">
        <f t="shared" si="298"/>
        <v>38</v>
      </c>
      <c r="M67" s="25">
        <f t="shared" si="298"/>
        <v>43</v>
      </c>
      <c r="N67" s="25">
        <f t="shared" si="298"/>
        <v>43</v>
      </c>
      <c r="O67" s="25">
        <f t="shared" si="298"/>
        <v>41</v>
      </c>
      <c r="P67" s="25">
        <f t="shared" si="298"/>
        <v>42</v>
      </c>
      <c r="Q67" s="25">
        <f t="shared" si="298"/>
        <v>42</v>
      </c>
      <c r="R67" s="25">
        <f t="shared" si="298"/>
        <v>42</v>
      </c>
      <c r="S67" s="25">
        <f t="shared" si="298"/>
        <v>42</v>
      </c>
      <c r="T67" s="25">
        <f t="shared" si="298"/>
        <v>42</v>
      </c>
    </row>
    <row r="68" spans="1:20" ht="14.25">
      <c r="A68" s="30" t="s">
        <v>72</v>
      </c>
      <c r="B68" s="31"/>
      <c r="C68" s="33"/>
      <c r="D68" s="33"/>
      <c r="E68" s="33"/>
      <c r="F68" s="29">
        <f>+F9+F$10*46%+F$11*14%</f>
        <v>-78.182400000000001</v>
      </c>
      <c r="G68" s="29">
        <f t="shared" ref="G68:T68" si="299">+G9+G$10*46%+G$11*14%</f>
        <v>-112.73141504</v>
      </c>
      <c r="H68" s="29">
        <f t="shared" si="299"/>
        <v>-72.432594413653334</v>
      </c>
      <c r="I68" s="29">
        <f t="shared" si="299"/>
        <v>-45.052327326674181</v>
      </c>
      <c r="J68" s="29">
        <f t="shared" si="299"/>
        <v>-28.277646943811149</v>
      </c>
      <c r="K68" s="29">
        <f t="shared" si="299"/>
        <v>-18.164490751609247</v>
      </c>
      <c r="L68" s="29">
        <f t="shared" si="299"/>
        <v>-12.296494184448417</v>
      </c>
      <c r="M68" s="29">
        <f t="shared" si="299"/>
        <v>0.84323317362047279</v>
      </c>
      <c r="N68" s="29">
        <f t="shared" si="299"/>
        <v>26.557506098143836</v>
      </c>
      <c r="O68" s="29">
        <f t="shared" si="299"/>
        <v>386.5043308037109</v>
      </c>
      <c r="P68" s="29">
        <f t="shared" si="299"/>
        <v>179.96582983026394</v>
      </c>
      <c r="Q68" s="29">
        <f t="shared" si="299"/>
        <v>-35.818924967264927</v>
      </c>
      <c r="R68" s="29">
        <f t="shared" si="299"/>
        <v>-23.200887331299899</v>
      </c>
      <c r="S68" s="29">
        <f t="shared" si="299"/>
        <v>-79.235406464734083</v>
      </c>
      <c r="T68" s="29">
        <f t="shared" si="299"/>
        <v>-73.931982885573518</v>
      </c>
    </row>
    <row r="69" spans="1:20" ht="14.25">
      <c r="A69" s="25" t="s">
        <v>74</v>
      </c>
      <c r="B69" s="26"/>
      <c r="C69" s="33"/>
      <c r="D69" s="33"/>
      <c r="E69" s="33"/>
      <c r="F69" s="25">
        <f>F192</f>
        <v>35</v>
      </c>
      <c r="G69" s="25">
        <f t="shared" ref="G69:T69" si="300">G192</f>
        <v>38</v>
      </c>
      <c r="H69" s="25">
        <f t="shared" si="300"/>
        <v>38</v>
      </c>
      <c r="I69" s="25">
        <f t="shared" si="300"/>
        <v>34</v>
      </c>
      <c r="J69" s="25">
        <f t="shared" si="300"/>
        <v>35</v>
      </c>
      <c r="K69" s="25">
        <f t="shared" si="300"/>
        <v>34</v>
      </c>
      <c r="L69" s="25">
        <f t="shared" si="300"/>
        <v>38</v>
      </c>
      <c r="M69" s="25">
        <f t="shared" si="300"/>
        <v>35</v>
      </c>
      <c r="N69" s="25">
        <f t="shared" si="300"/>
        <v>34</v>
      </c>
      <c r="O69" s="25">
        <f t="shared" si="300"/>
        <v>38</v>
      </c>
      <c r="P69" s="25">
        <f t="shared" si="300"/>
        <v>32</v>
      </c>
      <c r="Q69" s="25">
        <f t="shared" si="300"/>
        <v>32</v>
      </c>
      <c r="R69" s="25">
        <f t="shared" si="300"/>
        <v>30</v>
      </c>
      <c r="S69" s="25">
        <f t="shared" si="300"/>
        <v>35</v>
      </c>
      <c r="T69" s="25">
        <f t="shared" si="300"/>
        <v>36</v>
      </c>
    </row>
    <row r="70" spans="1:20" ht="14.25">
      <c r="A70" s="30" t="s">
        <v>72</v>
      </c>
      <c r="B70" s="31"/>
      <c r="C70" s="33"/>
      <c r="D70" s="33"/>
      <c r="E70" s="33"/>
      <c r="F70" s="29">
        <f>+F$10*22%+F$11*45%+F$12*41%+F$13*14%</f>
        <v>56.193600000000004</v>
      </c>
      <c r="G70" s="29">
        <f t="shared" ref="G70:T70" si="301">+G$10*22%+G$11*45%+G$12*41%+G$13*14%</f>
        <v>51.126433759999991</v>
      </c>
      <c r="H70" s="29">
        <f t="shared" si="301"/>
        <v>-38.789104289290663</v>
      </c>
      <c r="I70" s="29">
        <f t="shared" si="301"/>
        <v>-76.407562548579733</v>
      </c>
      <c r="J70" s="29">
        <f t="shared" si="301"/>
        <v>-53.958414049324574</v>
      </c>
      <c r="K70" s="29">
        <f t="shared" si="301"/>
        <v>-31.938602239084439</v>
      </c>
      <c r="L70" s="29">
        <f t="shared" si="301"/>
        <v>-20.097703980336288</v>
      </c>
      <c r="M70" s="29">
        <f t="shared" si="301"/>
        <v>-12.949595186268311</v>
      </c>
      <c r="N70" s="29">
        <f t="shared" si="301"/>
        <v>-7.4226805949275665</v>
      </c>
      <c r="O70" s="29">
        <f t="shared" si="301"/>
        <v>1.7846578802554491</v>
      </c>
      <c r="P70" s="29">
        <f t="shared" si="301"/>
        <v>85.829727788652605</v>
      </c>
      <c r="Q70" s="29">
        <f t="shared" si="301"/>
        <v>88.347070325320487</v>
      </c>
      <c r="R70" s="29">
        <f t="shared" si="301"/>
        <v>59.825739123789027</v>
      </c>
      <c r="S70" s="29">
        <f t="shared" si="301"/>
        <v>47.634403143945889</v>
      </c>
      <c r="T70" s="29">
        <f t="shared" si="301"/>
        <v>5.0708217629343491</v>
      </c>
    </row>
    <row r="71" spans="1:20" ht="14.25">
      <c r="A71" s="13" t="s">
        <v>75</v>
      </c>
      <c r="B71" s="14"/>
      <c r="C71" s="33"/>
      <c r="D71" s="33"/>
      <c r="E71" s="33"/>
      <c r="F71" s="25">
        <f>F193</f>
        <v>28</v>
      </c>
      <c r="G71" s="25">
        <f t="shared" ref="G71:T71" si="302">G193</f>
        <v>29</v>
      </c>
      <c r="H71" s="25">
        <f t="shared" si="302"/>
        <v>32</v>
      </c>
      <c r="I71" s="25">
        <f t="shared" si="302"/>
        <v>32</v>
      </c>
      <c r="J71" s="25">
        <f t="shared" si="302"/>
        <v>31</v>
      </c>
      <c r="K71" s="25">
        <f t="shared" si="302"/>
        <v>30</v>
      </c>
      <c r="L71" s="25">
        <f t="shared" si="302"/>
        <v>32</v>
      </c>
      <c r="M71" s="25">
        <f t="shared" si="302"/>
        <v>32</v>
      </c>
      <c r="N71" s="25">
        <f t="shared" si="302"/>
        <v>32</v>
      </c>
      <c r="O71" s="25">
        <f t="shared" si="302"/>
        <v>30</v>
      </c>
      <c r="P71" s="25">
        <f t="shared" si="302"/>
        <v>28</v>
      </c>
      <c r="Q71" s="25">
        <f t="shared" si="302"/>
        <v>30</v>
      </c>
      <c r="R71" s="25">
        <f t="shared" si="302"/>
        <v>30</v>
      </c>
      <c r="S71" s="25">
        <f t="shared" si="302"/>
        <v>30</v>
      </c>
      <c r="T71" s="25">
        <f t="shared" si="302"/>
        <v>30</v>
      </c>
    </row>
    <row r="72" spans="1:20" ht="14.25">
      <c r="A72" s="13" t="s">
        <v>72</v>
      </c>
      <c r="B72" s="14"/>
      <c r="C72" s="33"/>
      <c r="D72" s="33"/>
      <c r="E72" s="33"/>
      <c r="F72" s="29">
        <f>+F$10*10%+F$11*21%+F$12*30%+F$13*46%+F14*42%+F15*15%</f>
        <v>26.875199999999992</v>
      </c>
      <c r="G72" s="29">
        <f t="shared" ref="G72:T72" si="303">+G$10*10%+G$11*21%+G$12*30%+G$13*46%+G14*42%+G15*15%</f>
        <v>50.593817919999985</v>
      </c>
      <c r="H72" s="29">
        <f t="shared" si="303"/>
        <v>77.271502753439989</v>
      </c>
      <c r="I72" s="29">
        <f t="shared" si="303"/>
        <v>56.78487069393843</v>
      </c>
      <c r="J72" s="29">
        <f t="shared" si="303"/>
        <v>-30.219430734576356</v>
      </c>
      <c r="K72" s="29">
        <f t="shared" si="303"/>
        <v>-72.597824640799303</v>
      </c>
      <c r="L72" s="29">
        <f t="shared" si="303"/>
        <v>-51.634366277950363</v>
      </c>
      <c r="M72" s="29">
        <f t="shared" si="303"/>
        <v>-30.376473334631882</v>
      </c>
      <c r="N72" s="29">
        <f t="shared" si="303"/>
        <v>-18.436939601802205</v>
      </c>
      <c r="O72" s="29">
        <f t="shared" si="303"/>
        <v>-8.2366265806257566</v>
      </c>
      <c r="P72" s="29">
        <f t="shared" si="303"/>
        <v>32.943984245376278</v>
      </c>
      <c r="Q72" s="29">
        <f t="shared" si="303"/>
        <v>36.965961073804316</v>
      </c>
      <c r="R72" s="29">
        <f t="shared" si="303"/>
        <v>30.457805579139908</v>
      </c>
      <c r="S72" s="29">
        <f t="shared" si="303"/>
        <v>44.486469713328376</v>
      </c>
      <c r="T72" s="29">
        <f t="shared" si="303"/>
        <v>54.720983188051186</v>
      </c>
    </row>
    <row r="73" spans="1:20" ht="14.25">
      <c r="A73" s="13" t="s">
        <v>76</v>
      </c>
      <c r="B73" s="14"/>
      <c r="C73" s="33"/>
      <c r="D73" s="33"/>
      <c r="E73" s="33"/>
      <c r="F73" s="25">
        <f>F194</f>
        <v>19.5</v>
      </c>
      <c r="G73" s="25">
        <f t="shared" ref="G73:T73" si="304">G194</f>
        <v>18.5</v>
      </c>
      <c r="H73" s="25">
        <f t="shared" si="304"/>
        <v>18.5</v>
      </c>
      <c r="I73" s="25">
        <f t="shared" si="304"/>
        <v>25</v>
      </c>
      <c r="J73" s="25">
        <f t="shared" si="304"/>
        <v>25</v>
      </c>
      <c r="K73" s="25">
        <f t="shared" si="304"/>
        <v>25</v>
      </c>
      <c r="L73" s="25">
        <f t="shared" si="304"/>
        <v>25</v>
      </c>
      <c r="M73" s="25">
        <f t="shared" si="304"/>
        <v>25</v>
      </c>
      <c r="N73" s="25">
        <f t="shared" si="304"/>
        <v>25</v>
      </c>
      <c r="O73" s="25">
        <f t="shared" si="304"/>
        <v>22</v>
      </c>
      <c r="P73" s="25">
        <f t="shared" si="304"/>
        <v>20</v>
      </c>
      <c r="Q73" s="25">
        <f t="shared" si="304"/>
        <v>25</v>
      </c>
      <c r="R73" s="25">
        <f t="shared" si="304"/>
        <v>25</v>
      </c>
      <c r="S73" s="25">
        <f t="shared" si="304"/>
        <v>25</v>
      </c>
      <c r="T73" s="25">
        <f t="shared" si="304"/>
        <v>25</v>
      </c>
    </row>
    <row r="74" spans="1:20" ht="14.25">
      <c r="A74" s="13" t="s">
        <v>72</v>
      </c>
      <c r="B74" s="14"/>
      <c r="C74" s="33"/>
      <c r="D74" s="33"/>
      <c r="E74" s="33"/>
      <c r="F74" s="29">
        <f>+F$10*7%+F$11*9%+F$12*12%+F$13*20%+F$14*31%+F$15*47%+F$16*42%</f>
        <v>4.8863999999999983</v>
      </c>
      <c r="G74" s="29">
        <f t="shared" ref="G74:T74" si="305">+G$10*7%+G$11*9%+G$12*12%+G$13*20%+G$14*31%+G$15*47%+G$16*42%</f>
        <v>12.830803839999993</v>
      </c>
      <c r="H74" s="29">
        <f t="shared" si="305"/>
        <v>30.323885592725333</v>
      </c>
      <c r="I74" s="29">
        <f t="shared" si="305"/>
        <v>53.212430501999542</v>
      </c>
      <c r="J74" s="29">
        <f t="shared" si="305"/>
        <v>80.807211442836973</v>
      </c>
      <c r="K74" s="29">
        <f t="shared" si="305"/>
        <v>55.712812491044453</v>
      </c>
      <c r="L74" s="29">
        <f t="shared" si="305"/>
        <v>-63.047191315694526</v>
      </c>
      <c r="M74" s="29">
        <f t="shared" si="305"/>
        <v>-73.110755089245004</v>
      </c>
      <c r="N74" s="29">
        <f t="shared" si="305"/>
        <v>-34.02201300780645</v>
      </c>
      <c r="O74" s="29">
        <f t="shared" si="305"/>
        <v>-22.774733282916031</v>
      </c>
      <c r="P74" s="29">
        <f t="shared" si="305"/>
        <v>14.936429090777889</v>
      </c>
      <c r="Q74" s="29">
        <f t="shared" si="305"/>
        <v>17.885097476352737</v>
      </c>
      <c r="R74" s="29">
        <f t="shared" si="305"/>
        <v>9.0645066387362672</v>
      </c>
      <c r="S74" s="29">
        <f t="shared" si="305"/>
        <v>14.110369028598381</v>
      </c>
      <c r="T74" s="29">
        <f t="shared" si="305"/>
        <v>24.096186632323057</v>
      </c>
    </row>
    <row r="75" spans="1:20" ht="14.25">
      <c r="A75" s="13" t="s">
        <v>77</v>
      </c>
      <c r="B75" s="14"/>
      <c r="C75" s="33"/>
      <c r="D75" s="33"/>
      <c r="E75" s="33"/>
      <c r="F75" s="25">
        <f>F195</f>
        <v>16</v>
      </c>
      <c r="G75" s="25">
        <f t="shared" ref="G75:T75" si="306">G195</f>
        <v>16</v>
      </c>
      <c r="H75" s="25">
        <f t="shared" si="306"/>
        <v>15</v>
      </c>
      <c r="I75" s="25">
        <f t="shared" si="306"/>
        <v>19</v>
      </c>
      <c r="J75" s="25">
        <f t="shared" si="306"/>
        <v>18</v>
      </c>
      <c r="K75" s="25">
        <f t="shared" si="306"/>
        <v>20</v>
      </c>
      <c r="L75" s="25">
        <f t="shared" si="306"/>
        <v>19</v>
      </c>
      <c r="M75" s="25">
        <f t="shared" si="306"/>
        <v>18</v>
      </c>
      <c r="N75" s="25">
        <f t="shared" si="306"/>
        <v>18.5</v>
      </c>
      <c r="O75" s="25">
        <f t="shared" si="306"/>
        <v>16</v>
      </c>
      <c r="P75" s="25">
        <f t="shared" si="306"/>
        <v>16</v>
      </c>
      <c r="Q75" s="25">
        <f t="shared" si="306"/>
        <v>16</v>
      </c>
      <c r="R75" s="25">
        <f t="shared" si="306"/>
        <v>16</v>
      </c>
      <c r="S75" s="25">
        <f t="shared" si="306"/>
        <v>16</v>
      </c>
      <c r="T75" s="25">
        <f t="shared" si="306"/>
        <v>16</v>
      </c>
    </row>
    <row r="76" spans="1:20" ht="14.25">
      <c r="A76" s="13" t="s">
        <v>72</v>
      </c>
      <c r="B76" s="14"/>
      <c r="C76" s="33"/>
      <c r="D76" s="33"/>
      <c r="E76" s="33"/>
      <c r="F76" s="29">
        <f t="shared" ref="F76" si="307">F17-F66-F68-F70-F72-F74</f>
        <v>-9.772799999999993</v>
      </c>
      <c r="G76" s="29">
        <f t="shared" ref="G76:T76" si="308">G17-G66-G68-G70-G72-G74</f>
        <v>5.1434795200000014</v>
      </c>
      <c r="H76" s="29">
        <f t="shared" si="308"/>
        <v>19.088657394378657</v>
      </c>
      <c r="I76" s="29">
        <f t="shared" si="308"/>
        <v>30.542525359083875</v>
      </c>
      <c r="J76" s="29">
        <f t="shared" si="308"/>
        <v>53.341712536175606</v>
      </c>
      <c r="K76" s="29">
        <f t="shared" si="308"/>
        <v>89.985403827754084</v>
      </c>
      <c r="L76" s="29">
        <f t="shared" si="308"/>
        <v>-52.492277160497487</v>
      </c>
      <c r="M76" s="29">
        <f t="shared" si="308"/>
        <v>-88.405026694341529</v>
      </c>
      <c r="N76" s="29">
        <f t="shared" si="308"/>
        <v>-35.568927017535074</v>
      </c>
      <c r="O76" s="29">
        <f t="shared" si="308"/>
        <v>-24.692962742964241</v>
      </c>
      <c r="P76" s="29">
        <f t="shared" si="308"/>
        <v>45.488948886088821</v>
      </c>
      <c r="Q76" s="29">
        <f t="shared" si="308"/>
        <v>44.447212533611619</v>
      </c>
      <c r="R76" s="29">
        <f t="shared" si="308"/>
        <v>14.392779173648956</v>
      </c>
      <c r="S76" s="29">
        <f t="shared" si="308"/>
        <v>13.214964886295736</v>
      </c>
      <c r="T76" s="29">
        <f t="shared" si="308"/>
        <v>16.017355035816013</v>
      </c>
    </row>
    <row r="77" spans="1:20" s="144" customFormat="1" ht="14.25">
      <c r="A77" s="141" t="s">
        <v>78</v>
      </c>
      <c r="B77" s="142"/>
      <c r="C77" s="143"/>
      <c r="D77" s="143"/>
      <c r="E77" s="143"/>
      <c r="F77" s="141">
        <f>IF((E66+E68+E70+E72+E74+E76+F66+F68+F70+F72+F74+F76)=0,,(F65*(F66+E66)+F67*(F68+E68)+F69*(F70+E70)+F71*(F72+E72)+F73*(F74+E74)+F75*(F76+E76))/(E66+E68+E70+E72+E74+E76+F66+F68+F70+F72+F74+F76))</f>
        <v>0</v>
      </c>
      <c r="G77" s="141">
        <f t="shared" ref="G77:T77" si="309">IF((F66+F68+F70+F72+F74+F76+G66+G68+G70+G72+G74+G76)=0,,(G65*(G66+F66)+G67*(G68+F68)+G69*(G70+F70)+G71*(G72+F72)+G73*(G74+F74)+G75*(G76+F76))/(F66+F68+F70+F72+F74+F76+G66+G68+G70+G72+G74+G76))</f>
        <v>-179.37425618401045</v>
      </c>
      <c r="H77" s="141">
        <f t="shared" si="309"/>
        <v>-99.873051165165876</v>
      </c>
      <c r="I77" s="141">
        <f t="shared" si="309"/>
        <v>-30.684403564408715</v>
      </c>
      <c r="J77" s="141">
        <f t="shared" si="309"/>
        <v>-44.442542516752781</v>
      </c>
      <c r="K77" s="141">
        <f t="shared" si="309"/>
        <v>-35.424768492447114</v>
      </c>
      <c r="L77" s="141">
        <f t="shared" si="309"/>
        <v>37.715173264157478</v>
      </c>
      <c r="M77" s="141">
        <f t="shared" si="309"/>
        <v>24.793012588377682</v>
      </c>
      <c r="N77" s="141">
        <f t="shared" si="309"/>
        <v>48.980194740387738</v>
      </c>
      <c r="O77" s="141">
        <f t="shared" si="309"/>
        <v>40.826152564106167</v>
      </c>
      <c r="P77" s="141">
        <f t="shared" si="309"/>
        <v>42.350255744609328</v>
      </c>
      <c r="Q77" s="141">
        <f t="shared" si="309"/>
        <v>29.704135821512686</v>
      </c>
      <c r="R77" s="141">
        <f t="shared" si="309"/>
        <v>15.67028671960216</v>
      </c>
      <c r="S77" s="141">
        <f t="shared" si="309"/>
        <v>3.7248429983225058</v>
      </c>
      <c r="T77" s="141">
        <f t="shared" si="309"/>
        <v>-53.811197844336768</v>
      </c>
    </row>
    <row r="78" spans="1:20" s="144" customFormat="1" ht="14.25">
      <c r="A78" s="141" t="s">
        <v>79</v>
      </c>
      <c r="B78" s="142"/>
      <c r="C78" s="143"/>
      <c r="D78" s="143"/>
      <c r="E78" s="143"/>
      <c r="F78" s="141">
        <f t="shared" ref="F78" si="310">IF((F28+E28)=0,,(F65*(F66+E66)+F67*(F68+E68)+F69*(F70+E70)+F71*(F72+E72)+F73*(F74+E74)+F75*(F76+E76))/(F28+E28))</f>
        <v>0</v>
      </c>
      <c r="G78" s="141">
        <f t="shared" ref="G78" si="311">IF((G28+F28)=0,,(G65*(G66+F66)+G67*(G68+F68)+G69*(G70+F70)+G71*(G72+F72)+G73*(G74+F74)+G75*(G76+F76))/(G28+F28))</f>
        <v>-179.74597778008118</v>
      </c>
      <c r="H78" s="141">
        <f t="shared" ref="H78" si="312">IF((H28+G28)=0,,(H65*(H66+G66)+H67*(H68+G68)+H69*(H70+G70)+H71*(H72+G72)+H73*(H74+G74)+H75*(H76+G76))/(H28+G28))</f>
        <v>-100.07118128399728</v>
      </c>
      <c r="I78" s="141">
        <f t="shared" ref="I78" si="313">IF((I28+H28)=0,,(I65*(I66+H66)+I67*(I68+H68)+I69*(I70+H70)+I71*(I72+H72)+I73*(I74+H74)+I75*(I76+H76))/(I28+H28))</f>
        <v>-30.721400393231448</v>
      </c>
      <c r="J78" s="141">
        <f t="shared" ref="J78" si="314">IF((J28+I28)=0,,(J65*(J66+I66)+J67*(J68+I68)+J69*(J70+I70)+J71*(J72+I72)+J73*(J74+I74)+J75*(J76+I76))/(J28+I28))</f>
        <v>-44.452521457322611</v>
      </c>
      <c r="K78" s="141">
        <f t="shared" ref="K78" si="315">IF((K28+J28)=0,,(K65*(K66+J66)+K67*(K68+J68)+K69*(K70+J70)+K71*(K72+J72)+K73*(K74+J74)+K75*(K76+J76))/(K28+J28))</f>
        <v>-35.412237130207366</v>
      </c>
      <c r="L78" s="141">
        <f t="shared" ref="L78" si="316">IF((L28+K28)=0,,(L65*(L66+K66)+L67*(L68+K68)+L69*(L70+K70)+L71*(L72+K72)+L73*(L74+K74)+L75*(L76+K76))/(L28+K28))</f>
        <v>-110.17388949113291</v>
      </c>
      <c r="M78" s="141">
        <f t="shared" ref="M78" si="317">IF((M28+L28)=0,,(M65*(M66+L66)+M67*(M68+L68)+M69*(M70+L70)+M71*(M72+L72)+M73*(M74+L74)+M75*(M76+L76))/(M28+L28))</f>
        <v>-111.74385917303439</v>
      </c>
      <c r="N78" s="141">
        <f t="shared" ref="N78" si="318">IF((N28+M28)=0,,(N65*(N66+M66)+N67*(N68+M68)+N69*(N70+M70)+N71*(N72+M72)+N73*(N74+M74)+N75*(N76+M76))/(N28+M28))</f>
        <v>24.867973654770019</v>
      </c>
      <c r="O78" s="141">
        <f t="shared" ref="O78" si="319">IF((O28+N28)=0,,(O65*(O66+N66)+O67*(O68+N68)+O69*(O70+N70)+O71*(O72+N72)+O73*(O74+N74)+O75*(O76+N76))/(O28+N28))</f>
        <v>60.582892883480461</v>
      </c>
      <c r="P78" s="141">
        <f t="shared" ref="P78" si="320">IF((P28+O28)=0,,(P65*(P66+O66)+P67*(P68+O68)+P69*(P70+O70)+P71*(P72+O72)+P73*(P74+O74)+P75*(P76+O76))/(P28+O28))</f>
        <v>64.908190680278366</v>
      </c>
      <c r="Q78" s="141">
        <f t="shared" ref="Q78" si="321">IF((Q28+P28)=0,,(Q65*(Q66+P66)+Q67*(Q68+P68)+Q69*(Q70+P70)+Q71*(Q72+P72)+Q73*(Q74+P74)+Q75*(Q76+P76))/(Q28+P28))</f>
        <v>46.159748531099254</v>
      </c>
      <c r="R78" s="141">
        <f t="shared" ref="R78" si="322">IF((R28+Q28)=0,,(R65*(R66+Q66)+R67*(R68+Q68)+R69*(R70+Q70)+R71*(R72+Q72)+R73*(R74+Q74)+R75*(R76+Q76))/(R28+Q28))</f>
        <v>28.044988272630707</v>
      </c>
      <c r="S78" s="141">
        <f t="shared" ref="S78" si="323">IF((S28+R28)=0,,(S65*(S66+R66)+S67*(S68+R68)+S69*(S70+R70)+S71*(S72+R72)+S73*(S74+R74)+S75*(S76+R76))/(S28+R28))</f>
        <v>10.635977571589924</v>
      </c>
      <c r="T78" s="141">
        <f t="shared" ref="T78" si="324">IF((T28+S28)=0,,(T65*(T66+S66)+T67*(T68+S68)+T69*(T70+S70)+T71*(T72+S72)+T73*(T74+S74)+T75*(T76+S76))/(T28+S28))</f>
        <v>-681.01210326260605</v>
      </c>
    </row>
    <row r="79" spans="1:20" ht="14.25">
      <c r="A79" s="82"/>
      <c r="B79" s="82"/>
      <c r="C79" s="33"/>
      <c r="D79" s="33"/>
      <c r="E79" s="33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</row>
    <row r="80" spans="1:20" ht="14.25">
      <c r="A80" s="93" t="s">
        <v>161</v>
      </c>
      <c r="B80" s="82"/>
      <c r="C80" s="33" t="s">
        <v>240</v>
      </c>
      <c r="D80" s="93" t="s">
        <v>111</v>
      </c>
      <c r="E80" s="93" t="s">
        <v>162</v>
      </c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</row>
    <row r="81" spans="1:20" ht="14.25">
      <c r="A81" s="94" t="s">
        <v>157</v>
      </c>
      <c r="B81" s="82"/>
      <c r="C81" s="33">
        <f>SUM(I81:T81)</f>
        <v>661.44453121538777</v>
      </c>
      <c r="D81" s="89">
        <f>C81/C120*1000</f>
        <v>32.04655467482953</v>
      </c>
      <c r="E81" s="89">
        <f>C81/C119*1000</f>
        <v>27.973215466188165</v>
      </c>
      <c r="F81" s="82">
        <f>F77*F120/1000</f>
        <v>0</v>
      </c>
      <c r="G81" s="82">
        <f t="shared" ref="G81:T81" si="325">G77*G120/1000</f>
        <v>-18.735067060800038</v>
      </c>
      <c r="H81" s="82">
        <f t="shared" si="325"/>
        <v>-34.715347161158903</v>
      </c>
      <c r="I81" s="82">
        <f t="shared" si="325"/>
        <v>-16.428595291110334</v>
      </c>
      <c r="J81" s="82">
        <f t="shared" si="325"/>
        <v>-25.369010551783582</v>
      </c>
      <c r="K81" s="82">
        <f t="shared" si="325"/>
        <v>-24.538961357504622</v>
      </c>
      <c r="L81" s="82">
        <f t="shared" si="325"/>
        <v>-94.165697651397096</v>
      </c>
      <c r="M81" s="82">
        <f t="shared" si="325"/>
        <v>-139.73924941214383</v>
      </c>
      <c r="N81" s="82">
        <f t="shared" si="325"/>
        <v>98.532060708817156</v>
      </c>
      <c r="O81" s="82">
        <f t="shared" si="325"/>
        <v>404.73700987463383</v>
      </c>
      <c r="P81" s="82">
        <f t="shared" si="325"/>
        <v>325.4286729567429</v>
      </c>
      <c r="Q81" s="82">
        <f t="shared" si="325"/>
        <v>118.70492278880413</v>
      </c>
      <c r="R81" s="82">
        <f t="shared" si="325"/>
        <v>33.551600461021401</v>
      </c>
      <c r="S81" s="82">
        <f t="shared" si="325"/>
        <v>3.0280231592071556</v>
      </c>
      <c r="T81" s="82">
        <f t="shared" si="325"/>
        <v>-22.296244469899207</v>
      </c>
    </row>
    <row r="82" spans="1:20" ht="14.25">
      <c r="A82" s="94" t="s">
        <v>158</v>
      </c>
      <c r="B82" s="82"/>
      <c r="C82" s="33">
        <f t="shared" ref="C82:C84" si="326">SUM(I82:T82)</f>
        <v>632.38524103922236</v>
      </c>
      <c r="D82" s="33"/>
      <c r="E82" s="89">
        <f>E81*365</f>
        <v>10210.22364515868</v>
      </c>
      <c r="F82" s="82">
        <f>F81-F83-F84</f>
        <v>-1.0850000000000002</v>
      </c>
      <c r="G82" s="82">
        <f t="shared" ref="G82:T82" si="327">G81-G83-G84</f>
        <v>-19.785067060800039</v>
      </c>
      <c r="H82" s="82">
        <f t="shared" si="327"/>
        <v>-35.800347161158903</v>
      </c>
      <c r="I82" s="82">
        <f t="shared" si="327"/>
        <v>-17.513595291110335</v>
      </c>
      <c r="J82" s="82">
        <f t="shared" si="327"/>
        <v>-26.349010551783582</v>
      </c>
      <c r="K82" s="82">
        <f t="shared" si="327"/>
        <v>-25.623961357504623</v>
      </c>
      <c r="L82" s="82">
        <f t="shared" si="327"/>
        <v>-95.625563133054186</v>
      </c>
      <c r="M82" s="82">
        <f t="shared" si="327"/>
        <v>-142.91602997646399</v>
      </c>
      <c r="N82" s="82">
        <f t="shared" si="327"/>
        <v>79.391645173920452</v>
      </c>
      <c r="O82" s="82">
        <f t="shared" si="327"/>
        <v>370.99539074807512</v>
      </c>
      <c r="P82" s="82">
        <f t="shared" si="327"/>
        <v>316.91421657883336</v>
      </c>
      <c r="Q82" s="82">
        <f t="shared" si="327"/>
        <v>135.4424239240133</v>
      </c>
      <c r="R82" s="82">
        <f t="shared" si="327"/>
        <v>46.986233803408048</v>
      </c>
      <c r="S82" s="82">
        <f t="shared" si="327"/>
        <v>9.2521678882496463</v>
      </c>
      <c r="T82" s="82">
        <f t="shared" si="327"/>
        <v>-18.568676767360763</v>
      </c>
    </row>
    <row r="83" spans="1:20" ht="14.25">
      <c r="A83" s="94" t="s">
        <v>159</v>
      </c>
      <c r="B83" s="82"/>
      <c r="C83" s="33">
        <f t="shared" si="326"/>
        <v>16.284290176165442</v>
      </c>
      <c r="D83" s="33"/>
      <c r="E83" s="33"/>
      <c r="F83" s="82">
        <f>F129*6/1000</f>
        <v>0</v>
      </c>
      <c r="G83" s="82">
        <f t="shared" ref="G83:T83" si="328">G129*6/1000</f>
        <v>0</v>
      </c>
      <c r="H83" s="82">
        <f t="shared" si="328"/>
        <v>0</v>
      </c>
      <c r="I83" s="82">
        <f t="shared" si="328"/>
        <v>0</v>
      </c>
      <c r="J83" s="82">
        <f t="shared" si="328"/>
        <v>0</v>
      </c>
      <c r="K83" s="82">
        <f t="shared" si="328"/>
        <v>0</v>
      </c>
      <c r="L83" s="82">
        <f t="shared" si="328"/>
        <v>0.40986548165709497</v>
      </c>
      <c r="M83" s="82">
        <f t="shared" si="328"/>
        <v>2.0917805643201408</v>
      </c>
      <c r="N83" s="82">
        <f t="shared" si="328"/>
        <v>18.09041553489671</v>
      </c>
      <c r="O83" s="82">
        <f t="shared" si="328"/>
        <v>32.656619126558702</v>
      </c>
      <c r="P83" s="82">
        <f t="shared" si="328"/>
        <v>7.4294563779095641</v>
      </c>
      <c r="Q83" s="82">
        <f t="shared" si="328"/>
        <v>-17.787501135209183</v>
      </c>
      <c r="R83" s="82">
        <f t="shared" si="328"/>
        <v>-14.519633342386651</v>
      </c>
      <c r="S83" s="82">
        <f t="shared" si="328"/>
        <v>-7.2741447290424919</v>
      </c>
      <c r="T83" s="82">
        <f t="shared" si="328"/>
        <v>-4.8125677025384466</v>
      </c>
    </row>
    <row r="84" spans="1:20" ht="14.25">
      <c r="A84" s="95" t="s">
        <v>160</v>
      </c>
      <c r="B84" s="82"/>
      <c r="C84" s="33">
        <f t="shared" si="326"/>
        <v>12.775000000000004</v>
      </c>
      <c r="D84" s="33"/>
      <c r="E84" s="33"/>
      <c r="F84" s="82">
        <f>0.035*F118</f>
        <v>1.0850000000000002</v>
      </c>
      <c r="G84" s="82">
        <f t="shared" ref="G84:T84" si="329">0.035*G118</f>
        <v>1.05</v>
      </c>
      <c r="H84" s="82">
        <f t="shared" si="329"/>
        <v>1.0850000000000002</v>
      </c>
      <c r="I84" s="82">
        <f t="shared" si="329"/>
        <v>1.0850000000000002</v>
      </c>
      <c r="J84" s="82">
        <f t="shared" si="329"/>
        <v>0.98000000000000009</v>
      </c>
      <c r="K84" s="82">
        <f t="shared" si="329"/>
        <v>1.0850000000000002</v>
      </c>
      <c r="L84" s="82">
        <f t="shared" si="329"/>
        <v>1.05</v>
      </c>
      <c r="M84" s="82">
        <f t="shared" si="329"/>
        <v>1.0850000000000002</v>
      </c>
      <c r="N84" s="82">
        <f t="shared" si="329"/>
        <v>1.05</v>
      </c>
      <c r="O84" s="82">
        <f t="shared" si="329"/>
        <v>1.0850000000000002</v>
      </c>
      <c r="P84" s="82">
        <f t="shared" si="329"/>
        <v>1.0850000000000002</v>
      </c>
      <c r="Q84" s="82">
        <f t="shared" si="329"/>
        <v>1.05</v>
      </c>
      <c r="R84" s="82">
        <f t="shared" si="329"/>
        <v>1.0850000000000002</v>
      </c>
      <c r="S84" s="82">
        <f t="shared" si="329"/>
        <v>1.05</v>
      </c>
      <c r="T84" s="82">
        <f t="shared" si="329"/>
        <v>1.0850000000000002</v>
      </c>
    </row>
    <row r="85" spans="1:20" ht="14.25">
      <c r="A85" s="82"/>
      <c r="B85" s="82"/>
      <c r="C85" s="33"/>
      <c r="D85" s="33"/>
      <c r="E85" s="33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</row>
    <row r="86" spans="1:20" ht="14.25" thickBot="1">
      <c r="A86" s="32" t="s">
        <v>126</v>
      </c>
    </row>
    <row r="87" spans="1:20" s="3" customFormat="1" ht="12.75">
      <c r="B87" s="32" t="s">
        <v>111</v>
      </c>
      <c r="D87" s="83">
        <v>427</v>
      </c>
      <c r="E87" s="84">
        <v>591</v>
      </c>
      <c r="F87" s="7">
        <f>(E10-F98-E87*0.5-(E10*F147*2)+E9*0.5)*F180</f>
        <v>-518.22719999999993</v>
      </c>
      <c r="G87" s="7">
        <f t="shared" ref="G87:T87" si="330">(F10-G98-F87*0.5-(F10*G147*2)+F9*0.5)*G180</f>
        <v>4.8116815999999387</v>
      </c>
      <c r="H87" s="7">
        <f t="shared" si="330"/>
        <v>-123.96441372925328</v>
      </c>
      <c r="I87" s="7">
        <f t="shared" si="330"/>
        <v>-23.501382582215228</v>
      </c>
      <c r="J87" s="7">
        <f t="shared" si="330"/>
        <v>-33.251557327757048</v>
      </c>
      <c r="K87" s="7">
        <f t="shared" si="330"/>
        <v>-16.094065474061118</v>
      </c>
      <c r="L87" s="7">
        <f t="shared" si="330"/>
        <v>-13.809248980756848</v>
      </c>
      <c r="M87" s="7">
        <f t="shared" si="330"/>
        <v>-8.0052272839613696</v>
      </c>
      <c r="N87" s="7">
        <f t="shared" si="330"/>
        <v>-2.9100105696944261</v>
      </c>
      <c r="O87" s="7">
        <f t="shared" si="330"/>
        <v>11.311966911609838</v>
      </c>
      <c r="P87" s="7">
        <f t="shared" si="330"/>
        <v>177.30741217806914</v>
      </c>
      <c r="Q87" s="7">
        <f t="shared" si="330"/>
        <v>215.61709129391681</v>
      </c>
      <c r="R87" s="7">
        <f t="shared" si="330"/>
        <v>15.358914767310525</v>
      </c>
      <c r="S87" s="7">
        <f t="shared" si="330"/>
        <v>-48.028286644279412</v>
      </c>
      <c r="T87" s="7">
        <f t="shared" si="330"/>
        <v>-52.797961073429505</v>
      </c>
    </row>
    <row r="88" spans="1:20" s="3" customFormat="1" ht="12.75">
      <c r="B88" s="32" t="s">
        <v>112</v>
      </c>
      <c r="D88" s="58">
        <v>2</v>
      </c>
      <c r="E88" s="59">
        <v>4</v>
      </c>
      <c r="F88" s="7">
        <f>(E26-F99-E88*0.5-(E26*F148*4))*F181</f>
        <v>-3.44</v>
      </c>
      <c r="G88" s="7">
        <f t="shared" ref="G88:T88" si="331">(F26-G99-F88*0.5-(F26*G148*4))*G181</f>
        <v>0.14559999999999995</v>
      </c>
      <c r="H88" s="7">
        <f t="shared" si="331"/>
        <v>-0.90595999999999999</v>
      </c>
      <c r="I88" s="7">
        <f t="shared" si="331"/>
        <v>-0.16059101000000003</v>
      </c>
      <c r="J88" s="7">
        <f t="shared" si="331"/>
        <v>-0.2642731666725</v>
      </c>
      <c r="K88" s="7">
        <f t="shared" si="331"/>
        <v>-0.12926334796288813</v>
      </c>
      <c r="L88" s="7">
        <f t="shared" si="331"/>
        <v>-0.10506054511290802</v>
      </c>
      <c r="M88" s="7">
        <f t="shared" si="331"/>
        <v>-6.811589923580666E-2</v>
      </c>
      <c r="N88" s="7">
        <f t="shared" si="331"/>
        <v>-5.2810712511869723E-2</v>
      </c>
      <c r="O88" s="7">
        <f t="shared" si="331"/>
        <v>-3.7777029302715918E-2</v>
      </c>
      <c r="P88" s="7">
        <f t="shared" si="331"/>
        <v>-2.8670539559578802E-2</v>
      </c>
      <c r="Q88" s="7">
        <f t="shared" si="331"/>
        <v>-2.1031094298126319E-2</v>
      </c>
      <c r="R88" s="7">
        <f t="shared" si="331"/>
        <v>-1.7365308126929702E-2</v>
      </c>
      <c r="S88" s="7">
        <f t="shared" si="331"/>
        <v>-1.4395558960902404E-2</v>
      </c>
      <c r="T88" s="7">
        <f t="shared" si="331"/>
        <v>-8.4016829018395151E-3</v>
      </c>
    </row>
    <row r="89" spans="1:20" s="3" customFormat="1" ht="12.75">
      <c r="B89" s="32" t="s">
        <v>114</v>
      </c>
      <c r="D89" s="58">
        <v>32</v>
      </c>
      <c r="E89" s="59">
        <v>74</v>
      </c>
      <c r="F89" s="7">
        <f>(E37-F100-(E89+E90)*0.5-(E37*F149))*F182</f>
        <v>-435.34539999999998</v>
      </c>
      <c r="G89" s="7">
        <f t="shared" ref="G89:T89" si="332">(F37-G100-(F89+F90)*0.5-(F37*G149))*G182</f>
        <v>-2.5544604866666552</v>
      </c>
      <c r="H89" s="7">
        <f t="shared" si="332"/>
        <v>-94.03987331668219</v>
      </c>
      <c r="I89" s="7">
        <f t="shared" si="332"/>
        <v>-20.43116078568168</v>
      </c>
      <c r="J89" s="7">
        <f t="shared" si="332"/>
        <v>-24.495808196913575</v>
      </c>
      <c r="K89" s="7">
        <f t="shared" si="332"/>
        <v>-10.172578152165103</v>
      </c>
      <c r="L89" s="7">
        <f t="shared" si="332"/>
        <v>-7.5597673988275202</v>
      </c>
      <c r="M89" s="7">
        <f t="shared" si="332"/>
        <v>-5.4665967281626777</v>
      </c>
      <c r="N89" s="7">
        <f t="shared" si="332"/>
        <v>-4.843283768033003</v>
      </c>
      <c r="O89" s="7">
        <f t="shared" si="332"/>
        <v>-3.5511491633083736</v>
      </c>
      <c r="P89" s="7">
        <f t="shared" si="332"/>
        <v>-2.9532057849810078</v>
      </c>
      <c r="Q89" s="7">
        <f t="shared" si="332"/>
        <v>-2.2394691869895937</v>
      </c>
      <c r="R89" s="7">
        <f t="shared" si="332"/>
        <v>-1.6255620008752845</v>
      </c>
      <c r="S89" s="7">
        <f t="shared" si="332"/>
        <v>-1.0439139592226792</v>
      </c>
      <c r="T89" s="7">
        <f t="shared" si="332"/>
        <v>-0.70271128873327027</v>
      </c>
    </row>
    <row r="90" spans="1:20" s="3" customFormat="1" thickBot="1">
      <c r="B90" s="32" t="s">
        <v>115</v>
      </c>
      <c r="D90" s="60">
        <v>244</v>
      </c>
      <c r="E90" s="61">
        <v>387</v>
      </c>
      <c r="F90" s="7">
        <f>E46*F182</f>
        <v>0</v>
      </c>
      <c r="G90" s="7">
        <f t="shared" ref="G90:T90" si="333">F46*G182</f>
        <v>0</v>
      </c>
      <c r="H90" s="7">
        <f t="shared" si="333"/>
        <v>0</v>
      </c>
      <c r="I90" s="7">
        <f t="shared" si="333"/>
        <v>0</v>
      </c>
      <c r="J90" s="7">
        <f t="shared" si="333"/>
        <v>0</v>
      </c>
      <c r="K90" s="7">
        <f t="shared" si="333"/>
        <v>0</v>
      </c>
      <c r="L90" s="7">
        <f t="shared" si="333"/>
        <v>0</v>
      </c>
      <c r="M90" s="7">
        <f t="shared" si="333"/>
        <v>0</v>
      </c>
      <c r="N90" s="7">
        <f t="shared" si="333"/>
        <v>0</v>
      </c>
      <c r="O90" s="7">
        <f t="shared" si="333"/>
        <v>0</v>
      </c>
      <c r="P90" s="7">
        <f t="shared" si="333"/>
        <v>0</v>
      </c>
      <c r="Q90" s="7">
        <f t="shared" si="333"/>
        <v>0</v>
      </c>
      <c r="R90" s="7">
        <f t="shared" si="333"/>
        <v>0</v>
      </c>
      <c r="S90" s="7">
        <f t="shared" si="333"/>
        <v>0</v>
      </c>
      <c r="T90" s="7">
        <f t="shared" si="333"/>
        <v>0</v>
      </c>
    </row>
    <row r="91" spans="1:20" s="3" customFormat="1" ht="12.75">
      <c r="D91" s="33"/>
      <c r="E91" s="33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s="3" customFormat="1" ht="12.75">
      <c r="A92" s="32" t="s">
        <v>127</v>
      </c>
      <c r="D92" s="33"/>
      <c r="E92" s="33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s="3" customFormat="1" ht="12.75">
      <c r="B93" s="32" t="s">
        <v>111</v>
      </c>
      <c r="D93" s="33"/>
      <c r="E93" s="33"/>
      <c r="F93" s="7">
        <f>(E11+E12)*F160+(E13+E14+E15+E16)*F161</f>
        <v>0</v>
      </c>
      <c r="G93" s="7">
        <f t="shared" ref="G93:T93" si="334">(F11+F12)*G160+(F13+F14+F15+F16)*G161</f>
        <v>3.6647999999999996</v>
      </c>
      <c r="H93" s="7">
        <f t="shared" si="334"/>
        <v>3.088163904</v>
      </c>
      <c r="I93" s="7">
        <f t="shared" si="334"/>
        <v>0.39438023996533333</v>
      </c>
      <c r="J93" s="7">
        <f t="shared" si="334"/>
        <v>0.16843965730788213</v>
      </c>
      <c r="K93" s="7">
        <f t="shared" si="334"/>
        <v>0.21738209873546621</v>
      </c>
      <c r="L93" s="7">
        <f t="shared" si="334"/>
        <v>0.34205255387946654</v>
      </c>
      <c r="M93" s="7">
        <f t="shared" si="334"/>
        <v>-1.8785940959107661</v>
      </c>
      <c r="N93" s="7">
        <f t="shared" si="334"/>
        <v>-2.9399009443661512</v>
      </c>
      <c r="O93" s="7">
        <f t="shared" si="334"/>
        <v>-1.4557371165674384</v>
      </c>
      <c r="P93" s="7">
        <f t="shared" si="334"/>
        <v>-1.0483097171633082</v>
      </c>
      <c r="Q93" s="7">
        <f t="shared" si="334"/>
        <v>-0.49867943452136981</v>
      </c>
      <c r="R93" s="7">
        <f t="shared" si="334"/>
        <v>0.49306514648691968</v>
      </c>
      <c r="S93" s="7">
        <f t="shared" si="334"/>
        <v>2.0724399089386383</v>
      </c>
      <c r="T93" s="7">
        <f t="shared" si="334"/>
        <v>2.3131054984509278</v>
      </c>
    </row>
    <row r="94" spans="1:20" s="3" customFormat="1" ht="12.75">
      <c r="B94" s="32" t="s">
        <v>112</v>
      </c>
      <c r="D94" s="33"/>
      <c r="E94" s="33"/>
      <c r="F94" s="7">
        <f>(E18+E19)*F164+(E20+E21+E22)*F165</f>
        <v>0</v>
      </c>
      <c r="G94" s="7">
        <f t="shared" ref="G94:T94" si="335">(F18+F19)*G164+(F20+F21+F22)*G165</f>
        <v>1.44E-2</v>
      </c>
      <c r="H94" s="7">
        <f t="shared" si="335"/>
        <v>1.5600000000000001E-2</v>
      </c>
      <c r="I94" s="7">
        <f t="shared" si="335"/>
        <v>8.0315999999999999E-3</v>
      </c>
      <c r="J94" s="7">
        <f t="shared" si="335"/>
        <v>6.3031239999999985E-3</v>
      </c>
      <c r="K94" s="7">
        <f t="shared" si="335"/>
        <v>3.9365028818333318E-3</v>
      </c>
      <c r="L94" s="7">
        <f t="shared" si="335"/>
        <v>-1.0644807959842543E-2</v>
      </c>
      <c r="M94" s="7">
        <f t="shared" si="335"/>
        <v>-1.2631862957931894E-2</v>
      </c>
      <c r="N94" s="7">
        <f t="shared" si="335"/>
        <v>-5.9777326138475998E-3</v>
      </c>
      <c r="O94" s="7">
        <f t="shared" si="335"/>
        <v>-4.6781846322148926E-3</v>
      </c>
      <c r="P94" s="7">
        <f t="shared" si="335"/>
        <v>-2.6130091582839024E-3</v>
      </c>
      <c r="Q94" s="7">
        <f t="shared" si="335"/>
        <v>-1.6355433657350416E-3</v>
      </c>
      <c r="R94" s="7">
        <f t="shared" si="335"/>
        <v>-9.5069466393103578E-4</v>
      </c>
      <c r="S94" s="7">
        <f t="shared" si="335"/>
        <v>-5.7386924423132447E-4</v>
      </c>
      <c r="T94" s="7">
        <f t="shared" si="335"/>
        <v>-3.3568716580545323E-4</v>
      </c>
    </row>
    <row r="95" spans="1:20" s="3" customFormat="1" ht="12.75">
      <c r="B95" s="32" t="s">
        <v>113</v>
      </c>
      <c r="D95" s="33"/>
      <c r="E95" s="33"/>
      <c r="F95" s="7">
        <f>(E29+E30)*F168+(E31+E32+E33)*F169</f>
        <v>0</v>
      </c>
      <c r="G95" s="7">
        <f t="shared" ref="G95:T95" si="336">(F29+F30)*G168+(F31+F32+F33)*G169</f>
        <v>1.70984</v>
      </c>
      <c r="H95" s="7">
        <f t="shared" si="336"/>
        <v>1.7485556186666664</v>
      </c>
      <c r="I95" s="7">
        <f t="shared" si="336"/>
        <v>0.76390183223555541</v>
      </c>
      <c r="J95" s="7">
        <f t="shared" si="336"/>
        <v>0.54210015890932217</v>
      </c>
      <c r="K95" s="7">
        <f t="shared" si="336"/>
        <v>0.28366833195072483</v>
      </c>
      <c r="L95" s="7">
        <f t="shared" si="336"/>
        <v>-1.4269474619171836</v>
      </c>
      <c r="M95" s="7">
        <f t="shared" si="336"/>
        <v>-1.9273021366129774</v>
      </c>
      <c r="N95" s="7">
        <f t="shared" si="336"/>
        <v>-0.98199282063436688</v>
      </c>
      <c r="O95" s="7">
        <f t="shared" si="336"/>
        <v>-0.59257237476748048</v>
      </c>
      <c r="P95" s="7">
        <f t="shared" si="336"/>
        <v>-0.37639337338455137</v>
      </c>
      <c r="Q95" s="7">
        <f t="shared" si="336"/>
        <v>-0.25520327140570959</v>
      </c>
      <c r="R95" s="7">
        <f t="shared" si="336"/>
        <v>-0.15611458326433203</v>
      </c>
      <c r="S95" s="7">
        <f t="shared" si="336"/>
        <v>-9.2471618330436794E-2</v>
      </c>
      <c r="T95" s="7">
        <f t="shared" si="336"/>
        <v>-7.0951739913795858E-2</v>
      </c>
    </row>
    <row r="96" spans="1:20" s="3" customFormat="1" ht="12.75">
      <c r="D96" s="33"/>
      <c r="E96" s="33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s="3" customFormat="1" ht="12.75">
      <c r="A97" s="32" t="s">
        <v>128</v>
      </c>
      <c r="D97" s="33"/>
      <c r="E97" s="33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s="3" customFormat="1" ht="12.75">
      <c r="B98" s="32" t="s">
        <v>241</v>
      </c>
      <c r="D98" s="33"/>
      <c r="E98" s="33"/>
      <c r="F98" s="7">
        <f>(D87+E87)*0.5*F185</f>
        <v>244.32</v>
      </c>
      <c r="G98" s="7">
        <f t="shared" ref="G98:T98" si="337">(E87+F87)*0.5*G185</f>
        <v>17.465472000000016</v>
      </c>
      <c r="H98" s="7">
        <f t="shared" si="337"/>
        <v>-115.51849164000001</v>
      </c>
      <c r="I98" s="7">
        <f t="shared" si="337"/>
        <v>-28.596655711020802</v>
      </c>
      <c r="J98" s="7">
        <f t="shared" si="337"/>
        <v>-35.391791114752444</v>
      </c>
      <c r="K98" s="7">
        <f t="shared" si="337"/>
        <v>-13.620705578393347</v>
      </c>
      <c r="L98" s="7">
        <f t="shared" si="337"/>
        <v>-10.362580788381814</v>
      </c>
      <c r="M98" s="7">
        <f t="shared" si="337"/>
        <v>-6.5787291800599528</v>
      </c>
      <c r="N98" s="7">
        <f t="shared" si="337"/>
        <v>-4.9082571595615985</v>
      </c>
      <c r="O98" s="7">
        <f t="shared" si="337"/>
        <v>-1.9101666243897641</v>
      </c>
      <c r="P98" s="7">
        <f t="shared" si="337"/>
        <v>1.470342359835197</v>
      </c>
      <c r="Q98" s="7">
        <f t="shared" si="337"/>
        <v>33.008391340693819</v>
      </c>
      <c r="R98" s="7">
        <f t="shared" si="337"/>
        <v>88.408013281196844</v>
      </c>
      <c r="S98" s="7">
        <f t="shared" si="337"/>
        <v>51.96960136377615</v>
      </c>
      <c r="T98" s="7">
        <f t="shared" si="337"/>
        <v>-7.3506086723179997</v>
      </c>
    </row>
    <row r="99" spans="1:20" s="3" customFormat="1" ht="12.75">
      <c r="B99" s="32" t="s">
        <v>242</v>
      </c>
      <c r="D99" s="33"/>
      <c r="E99" s="33"/>
      <c r="F99" s="7">
        <f>(D88+E88)*0.5*F186</f>
        <v>1.44</v>
      </c>
      <c r="G99" s="7">
        <f t="shared" ref="G99:T99" si="338">(E88+F88)*0.5*G186</f>
        <v>0.13440000000000002</v>
      </c>
      <c r="H99" s="7">
        <f t="shared" si="338"/>
        <v>-0.74124000000000001</v>
      </c>
      <c r="I99" s="7">
        <f t="shared" si="338"/>
        <v>-0.16347739999999999</v>
      </c>
      <c r="J99" s="7">
        <f t="shared" si="338"/>
        <v>-0.22930846715</v>
      </c>
      <c r="K99" s="7">
        <f t="shared" si="338"/>
        <v>-9.1345797984587501E-2</v>
      </c>
      <c r="L99" s="7">
        <f t="shared" si="338"/>
        <v>-8.4610350646608448E-2</v>
      </c>
      <c r="M99" s="7">
        <f t="shared" si="338"/>
        <v>-4.8036398080538209E-2</v>
      </c>
      <c r="N99" s="7">
        <f t="shared" si="338"/>
        <v>-3.1171759982768641E-2</v>
      </c>
      <c r="O99" s="7">
        <f t="shared" si="338"/>
        <v>-1.572045952719793E-2</v>
      </c>
      <c r="P99" s="7">
        <f t="shared" si="338"/>
        <v>-9.9646515996044214E-3</v>
      </c>
      <c r="Q99" s="7">
        <f t="shared" si="338"/>
        <v>-5.6480433532950514E-3</v>
      </c>
      <c r="R99" s="7">
        <f t="shared" si="338"/>
        <v>-4.2246388779049356E-3</v>
      </c>
      <c r="S99" s="7">
        <f t="shared" si="338"/>
        <v>-3.2636942061297618E-3</v>
      </c>
      <c r="T99" s="7">
        <f t="shared" si="338"/>
        <v>-6.828586423883903E-3</v>
      </c>
    </row>
    <row r="100" spans="1:20" s="3" customFormat="1" ht="12.75">
      <c r="B100" s="32" t="s">
        <v>243</v>
      </c>
      <c r="D100" s="33"/>
      <c r="E100" s="33"/>
      <c r="F100" s="7">
        <f>(D89+D90+E89+E90)*0.5*F187</f>
        <v>213.73</v>
      </c>
      <c r="G100" s="7">
        <f t="shared" ref="G100:T100" si="339">(E89+E90+F89+F90)*0.5*G187</f>
        <v>7.4398340000000038</v>
      </c>
      <c r="H100" s="7">
        <f t="shared" si="339"/>
        <v>-120.42246163383334</v>
      </c>
      <c r="I100" s="7">
        <f t="shared" si="339"/>
        <v>-26.563441795920934</v>
      </c>
      <c r="J100" s="7">
        <f t="shared" si="339"/>
        <v>-31.479534378150067</v>
      </c>
      <c r="K100" s="7">
        <f t="shared" si="339"/>
        <v>-12.354916470213697</v>
      </c>
      <c r="L100" s="7">
        <f t="shared" si="339"/>
        <v>-9.5338062459966384</v>
      </c>
      <c r="M100" s="7">
        <f t="shared" si="339"/>
        <v>-4.8763950265229719</v>
      </c>
      <c r="N100" s="7">
        <f t="shared" si="339"/>
        <v>-3.582250134922305</v>
      </c>
      <c r="O100" s="7">
        <f t="shared" si="339"/>
        <v>-2.3197231116440284</v>
      </c>
      <c r="P100" s="7">
        <f t="shared" si="339"/>
        <v>-1.88874740955181</v>
      </c>
      <c r="Q100" s="7">
        <f t="shared" si="339"/>
        <v>-1.4634798633651109</v>
      </c>
      <c r="R100" s="7">
        <f t="shared" si="339"/>
        <v>-1.4279856172919156</v>
      </c>
      <c r="S100" s="7">
        <f t="shared" si="339"/>
        <v>-1.0628835766628417</v>
      </c>
      <c r="T100" s="7">
        <f t="shared" si="339"/>
        <v>-0.73410588902694007</v>
      </c>
    </row>
    <row r="101" spans="1:20" s="3" customFormat="1" ht="12.75">
      <c r="D101" s="33"/>
      <c r="E101" s="33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s="3" customFormat="1" ht="12.75">
      <c r="A102" s="32" t="s">
        <v>129</v>
      </c>
      <c r="D102" s="33"/>
      <c r="E102" s="33"/>
      <c r="F102" s="7"/>
      <c r="G102" s="7"/>
      <c r="H102" s="7"/>
      <c r="I102" s="7">
        <f>I103+I104</f>
        <v>-3.6440230421680004</v>
      </c>
      <c r="J102" s="7">
        <f t="shared" ref="J102:T102" si="340">J103+J104</f>
        <v>-2.6338420708658559</v>
      </c>
      <c r="K102" s="7">
        <f t="shared" si="340"/>
        <v>-1.3187273399427246</v>
      </c>
      <c r="L102" s="7">
        <f t="shared" si="340"/>
        <v>-0.8960313504724039</v>
      </c>
      <c r="M102" s="7">
        <f t="shared" si="340"/>
        <v>-0.89914167617608565</v>
      </c>
      <c r="N102" s="7">
        <f t="shared" si="340"/>
        <v>-0.96744736817356047</v>
      </c>
      <c r="O102" s="7">
        <f t="shared" si="340"/>
        <v>0.83841901878992764</v>
      </c>
      <c r="P102" s="7">
        <f t="shared" si="340"/>
        <v>3.010575629127191</v>
      </c>
      <c r="Q102" s="7">
        <f t="shared" si="340"/>
        <v>24.293002190157186</v>
      </c>
      <c r="R102" s="7">
        <f t="shared" si="340"/>
        <v>20.426688383650038</v>
      </c>
      <c r="S102" s="7">
        <f t="shared" si="340"/>
        <v>1.7333706276649445</v>
      </c>
      <c r="T102" s="7">
        <f t="shared" si="340"/>
        <v>-3.65048517186275</v>
      </c>
    </row>
    <row r="103" spans="1:20" s="3" customFormat="1" ht="12.75">
      <c r="B103" s="32" t="s">
        <v>111</v>
      </c>
      <c r="D103" s="33"/>
      <c r="E103" s="33"/>
      <c r="F103" s="7">
        <f t="shared" ref="F103" si="341">(E8+E9+E11+E12+E13+E14+E15+E16)*F147*0.2+E10*F147*2</f>
        <v>0</v>
      </c>
      <c r="G103" s="7">
        <f t="shared" ref="G103" si="342">(F8+F9+F11+F12+F13+F14+F15+F16)*G147*0.2+F10*G147*2</f>
        <v>-6.96312</v>
      </c>
      <c r="H103" s="7">
        <f t="shared" ref="H103" si="343">(G8+G9+G11+G12+G13+G14+G15+G16)*H147*0.2+G10*H147*2</f>
        <v>-8.4992270376000008</v>
      </c>
      <c r="I103" s="7">
        <f t="shared" ref="I103" si="344">(H8+H9+H11+H12+H13+H14+H15+H16)*I147*0.2+H10*I147*2</f>
        <v>-3.6175896421680003</v>
      </c>
      <c r="J103" s="7">
        <f t="shared" ref="J103" si="345">(I8+I9+I11+I12+I13+I14+I15+I16)*J147*0.2+I10*J147*2</f>
        <v>-2.6134955715325225</v>
      </c>
      <c r="K103" s="7">
        <f t="shared" ref="K103" si="346">(J8+J9+J11+J12+J13+J14+J15+J16)*K147*0.2+J10*K147*2</f>
        <v>-1.3038664360050913</v>
      </c>
      <c r="L103" s="7">
        <f t="shared" ref="L103" si="347">(K8+K9+K11+K12+K13+K14+K15+K16)*L147*0.2+K10*L147*2</f>
        <v>-0.88525806743182844</v>
      </c>
      <c r="M103" s="7">
        <f t="shared" ref="M103" si="348">(L8+L9+L11+L12+L13+L14+L15+L16)*M147*0.2+L10*M147*2</f>
        <v>-1.338823396728873</v>
      </c>
      <c r="N103" s="7">
        <f t="shared" ref="N103" si="349">(M8+M9+M11+M12+M13+M14+M15+M16)*N147*0.2+M10*N147*2</f>
        <v>-1.4041865803134321</v>
      </c>
      <c r="O103" s="7">
        <f t="shared" ref="O103" si="350">(N8+N9+N11+N12+N13+N14+N15+N16)*O147*0.2+N10*O147*2</f>
        <v>1.3018297308462707</v>
      </c>
      <c r="P103" s="7">
        <f t="shared" ref="P103" si="351">(O8+O9+O11+O12+O13+O14+O15+O16)*P147*0.2+O10*P147*2</f>
        <v>3.7051468237406251</v>
      </c>
      <c r="Q103" s="7">
        <f t="shared" ref="Q103" si="352">(P8+P9+P11+P12+P13+P14+P15+P16)*Q147*0.2+P10*Q147*2</f>
        <v>24.709774541025567</v>
      </c>
      <c r="R103" s="7">
        <f t="shared" ref="R103" si="353">(Q8+Q9+Q11+Q12+Q13+Q14+Q15+Q16)*R147*0.2+Q10*R147*2</f>
        <v>20.632428342314796</v>
      </c>
      <c r="S103" s="7">
        <f t="shared" ref="S103" si="354">(R8+R9+R11+R12+R13+R14+R15+R16)*S147*0.2+R10*S147*2</f>
        <v>1.8038169625941693</v>
      </c>
      <c r="T103" s="7">
        <f t="shared" ref="T103" si="355">(S8+S9+S11+S12+S13+S14+S15+S16)*T147*0.2+S10*T147*2</f>
        <v>-3.599964654735218</v>
      </c>
    </row>
    <row r="104" spans="1:20" s="3" customFormat="1" ht="12.75">
      <c r="B104" s="32" t="s">
        <v>112</v>
      </c>
      <c r="D104" s="33"/>
      <c r="E104" s="33"/>
      <c r="F104" s="7">
        <f t="shared" ref="F104" si="356">SUM(E18:E25)*F148*0.2+E26*F148*4</f>
        <v>0</v>
      </c>
      <c r="G104" s="7">
        <f t="shared" ref="G104" si="357">SUM(F18:F25)*G148*0.2+F26*G148*4</f>
        <v>0</v>
      </c>
      <c r="H104" s="7">
        <f t="shared" ref="H104" si="358">SUM(G18:G25)*H148*0.2+G26*H148*4</f>
        <v>0</v>
      </c>
      <c r="I104" s="7">
        <f t="shared" ref="I104" si="359">SUM(H18:H25)*I148*0.2+H26*I148*4</f>
        <v>-2.6433400000000003E-2</v>
      </c>
      <c r="J104" s="7">
        <f t="shared" ref="J104" si="360">SUM(I18:I25)*J148*0.2+I26*J148*4</f>
        <v>-2.0346499333333334E-2</v>
      </c>
      <c r="K104" s="7">
        <f t="shared" ref="K104" si="361">SUM(J18:J25)*K148*0.2+J26*K148*4</f>
        <v>-1.4860903937633334E-2</v>
      </c>
      <c r="L104" s="7">
        <f t="shared" ref="L104" si="362">SUM(K18:K25)*L148*0.2+K26*L148*4</f>
        <v>-1.0773283040575413E-2</v>
      </c>
      <c r="M104" s="7">
        <f t="shared" ref="M104" si="363">SUM(L18:L25)*M148*0.2+L26*M148*4</f>
        <v>0.43968172055278731</v>
      </c>
      <c r="N104" s="7">
        <f t="shared" ref="N104" si="364">SUM(M18:M25)*N148*0.2+M26*N148*4</f>
        <v>0.43673921213987166</v>
      </c>
      <c r="O104" s="7">
        <f t="shared" ref="O104" si="365">SUM(N18:N25)*O148*0.2+N26*O148*4</f>
        <v>-0.46341071205634304</v>
      </c>
      <c r="P104" s="7">
        <f t="shared" ref="P104" si="366">SUM(O18:O25)*P148*0.2+O26*P148*4</f>
        <v>-0.69457119461343408</v>
      </c>
      <c r="Q104" s="7">
        <f t="shared" ref="Q104" si="367">SUM(P18:P25)*Q148*0.2+P26*Q148*4</f>
        <v>-0.41677235086838305</v>
      </c>
      <c r="R104" s="7">
        <f t="shared" ref="R104" si="368">SUM(Q18:Q25)*R148*0.2+Q26*R148*4</f>
        <v>-0.20573995866475792</v>
      </c>
      <c r="S104" s="7">
        <f t="shared" ref="S104" si="369">SUM(R18:R25)*S148*0.2+R26*S148*4</f>
        <v>-7.0446334929224821E-2</v>
      </c>
      <c r="T104" s="7">
        <f t="shared" ref="T104" si="370">SUM(S18:S25)*T148*0.2+S26*T148*4</f>
        <v>-5.0520517127532083E-2</v>
      </c>
    </row>
    <row r="105" spans="1:20" s="3" customFormat="1" ht="12.75">
      <c r="B105" s="32" t="s">
        <v>113</v>
      </c>
      <c r="D105" s="33"/>
      <c r="E105" s="33"/>
      <c r="F105" s="7">
        <f t="shared" ref="F105" si="371">SUM(E29:E46)*F149</f>
        <v>0</v>
      </c>
      <c r="G105" s="7">
        <f t="shared" ref="G105" si="372">SUM(F29:F46)*G149</f>
        <v>0</v>
      </c>
      <c r="H105" s="7">
        <f t="shared" ref="H105" si="373">SUM(G29:G46)*H149</f>
        <v>0</v>
      </c>
      <c r="I105" s="7">
        <f t="shared" ref="I105" si="374">SUM(H29:H46)*I149</f>
        <v>1.1842378929335003E-16</v>
      </c>
      <c r="J105" s="7">
        <f t="shared" ref="J105" si="375">SUM(I29:I46)*J149</f>
        <v>2.3684757858670006E-16</v>
      </c>
      <c r="K105" s="7">
        <f t="shared" ref="K105" si="376">SUM(J29:J46)*K149</f>
        <v>1.7763568394002506E-16</v>
      </c>
      <c r="L105" s="7">
        <f t="shared" ref="L105" si="377">SUM(K29:K46)*L149</f>
        <v>2.9605947323337506E-16</v>
      </c>
      <c r="M105" s="7">
        <f t="shared" ref="M105" si="378">SUM(L29:L46)*M149</f>
        <v>-4.1883467814256579E-2</v>
      </c>
      <c r="N105" s="7">
        <f t="shared" ref="N105" si="379">SUM(M29:M46)*N149</f>
        <v>-9.0996220319375112E-2</v>
      </c>
      <c r="O105" s="7">
        <f t="shared" ref="O105" si="380">SUM(N29:N46)*O149</f>
        <v>-0.79792341699594638</v>
      </c>
      <c r="P105" s="7">
        <f t="shared" ref="P105" si="381">SUM(O29:O46)*P149</f>
        <v>-0.78198828922662367</v>
      </c>
      <c r="Q105" s="7">
        <f t="shared" ref="Q105" si="382">SUM(P29:P46)*Q149</f>
        <v>-0.35921907049834545</v>
      </c>
      <c r="R105" s="7">
        <f t="shared" ref="R105" si="383">SUM(Q29:Q46)*R149</f>
        <v>-0.25755437596141489</v>
      </c>
      <c r="S105" s="7">
        <f t="shared" ref="S105" si="384">SUM(R29:R46)*S149</f>
        <v>-0.132068731537068</v>
      </c>
      <c r="T105" s="7">
        <f t="shared" ref="T105" si="385">SUM(S29:S46)*T149</f>
        <v>-3.4325398434044301E-2</v>
      </c>
    </row>
    <row r="106" spans="1:20" s="3" customFormat="1" ht="12.75">
      <c r="B106" s="32" t="s">
        <v>119</v>
      </c>
      <c r="D106" s="33"/>
      <c r="E106" s="33"/>
      <c r="F106" s="7">
        <f t="shared" ref="F106" si="386">(E48+E49+E50+E51+E53+E54)*F150</f>
        <v>0</v>
      </c>
      <c r="G106" s="7">
        <f t="shared" ref="G106" si="387">(F48+F49+F50+F51+F53+F54)*G150</f>
        <v>0</v>
      </c>
      <c r="H106" s="7">
        <f t="shared" ref="H106" si="388">(G48+G49+G50+G51+G53+G54)*H150</f>
        <v>0</v>
      </c>
      <c r="I106" s="7">
        <f t="shared" ref="I106" si="389">(H48+H49+H50+H51+H53+H54)*I150</f>
        <v>0</v>
      </c>
      <c r="J106" s="7">
        <f t="shared" ref="J106" si="390">(I48+I49+I50+I51+I53+I54)*J150</f>
        <v>0</v>
      </c>
      <c r="K106" s="7">
        <f t="shared" ref="K106" si="391">(J48+J49+J50+J51+J53+J54)*K150</f>
        <v>0</v>
      </c>
      <c r="L106" s="7">
        <f t="shared" ref="L106" si="392">(K48+K49+K50+K51+K53+K54)*L150</f>
        <v>0</v>
      </c>
      <c r="M106" s="7">
        <f t="shared" ref="M106" si="393">(L48+L49+L50+L51+L53+L54)*M150</f>
        <v>3.4155456804757907E-2</v>
      </c>
      <c r="N106" s="7">
        <f t="shared" ref="N106" si="394">(M48+M49+M50+M51+M53+M54)*N150</f>
        <v>0.11360862042609934</v>
      </c>
      <c r="O106" s="7">
        <f t="shared" ref="O106" si="395">(N48+N49+N50+N51+N53+N54)*O150</f>
        <v>1.1878653903418905</v>
      </c>
      <c r="P106" s="7">
        <f t="shared" ref="P106" si="396">(O48+O49+O50+O51+O53+O54)*P150</f>
        <v>1.1766809813502701</v>
      </c>
      <c r="Q106" s="7">
        <f t="shared" ref="Q106" si="397">(P48+P49+P50+P51+P53+P54)*Q150</f>
        <v>0.67897259434407575</v>
      </c>
      <c r="R106" s="7">
        <f t="shared" ref="R106" si="398">(Q48+Q49+Q50+Q51+Q53+Q54)*R150</f>
        <v>0.7387724671569339</v>
      </c>
      <c r="S106" s="7">
        <f t="shared" ref="S106" si="399">(R48+R49+R50+R51+R53+R54)*S150</f>
        <v>0.55393574489626785</v>
      </c>
      <c r="T106" s="7">
        <f t="shared" ref="T106" si="400">(S48+S49+S50+S51+S53+S54)*T150</f>
        <v>0.31492050311341685</v>
      </c>
    </row>
    <row r="107" spans="1:20" s="3" customFormat="1" ht="12.75">
      <c r="B107" s="32" t="s">
        <v>120</v>
      </c>
      <c r="D107" s="33"/>
      <c r="E107" s="33"/>
      <c r="F107" s="7">
        <f>((+(+E24*F172)+(E25-(E25*F148*0.2))+(+E23*F172)+(+E34*F173)+(+E35*F173)+(+E36-(E35*F149)))*(1-F177)*F176)</f>
        <v>0</v>
      </c>
      <c r="G107" s="7">
        <f t="shared" ref="G107:T107" si="401">((+(+F24*G172)+(F25-(F25*G148*0.2))+(+F23*G172)+(+F34*G173)+(+F35*G173)+(+F36-(F35*G149)))*(1-G177)*G176)</f>
        <v>0</v>
      </c>
      <c r="H107" s="7">
        <f t="shared" si="401"/>
        <v>0</v>
      </c>
      <c r="I107" s="7">
        <f t="shared" si="401"/>
        <v>0</v>
      </c>
      <c r="J107" s="7">
        <f t="shared" si="401"/>
        <v>0</v>
      </c>
      <c r="K107" s="7">
        <f t="shared" si="401"/>
        <v>0</v>
      </c>
      <c r="L107" s="7">
        <f t="shared" si="401"/>
        <v>4.5540609073010545</v>
      </c>
      <c r="M107" s="7">
        <f t="shared" si="401"/>
        <v>13.061764754908422</v>
      </c>
      <c r="N107" s="7">
        <f t="shared" si="401"/>
        <v>170.05447457086154</v>
      </c>
      <c r="O107" s="7">
        <f t="shared" si="401"/>
        <v>-0.37048863361196399</v>
      </c>
      <c r="P107" s="7">
        <f t="shared" si="401"/>
        <v>-87.757538668761427</v>
      </c>
      <c r="Q107" s="7">
        <f t="shared" si="401"/>
        <v>-22.428912521490496</v>
      </c>
      <c r="R107" s="7">
        <f t="shared" si="401"/>
        <v>-24.490598287603657</v>
      </c>
      <c r="S107" s="7">
        <f t="shared" si="401"/>
        <v>-9.9889200898252568</v>
      </c>
      <c r="T107" s="7">
        <f t="shared" si="401"/>
        <v>-7.7744789849527063</v>
      </c>
    </row>
    <row r="108" spans="1:20" s="3" customFormat="1" ht="12.75">
      <c r="D108" s="33"/>
      <c r="E108" s="3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s="3" customFormat="1" ht="12.75">
      <c r="A109" s="32" t="s">
        <v>130</v>
      </c>
      <c r="D109" s="33"/>
      <c r="E109" s="33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s="3" customFormat="1" ht="12.75">
      <c r="B110" s="32" t="s">
        <v>116</v>
      </c>
      <c r="D110" s="33"/>
      <c r="E110" s="33"/>
      <c r="F110" s="7">
        <f>(E23+E24)*F172+E25-E25*F148*0.2</f>
        <v>0</v>
      </c>
      <c r="G110" s="7">
        <f t="shared" ref="G110:T110" si="402">(F23+F24)*G172+F25-F25*G148*0.2</f>
        <v>0</v>
      </c>
      <c r="H110" s="7">
        <f t="shared" si="402"/>
        <v>0</v>
      </c>
      <c r="I110" s="7">
        <f t="shared" si="402"/>
        <v>0</v>
      </c>
      <c r="J110" s="7">
        <f t="shared" si="402"/>
        <v>0</v>
      </c>
      <c r="K110" s="7">
        <f t="shared" si="402"/>
        <v>0</v>
      </c>
      <c r="L110" s="7">
        <f t="shared" si="402"/>
        <v>6.8103074136239991E-2</v>
      </c>
      <c r="M110" s="7">
        <f t="shared" si="402"/>
        <v>17.989495430240144</v>
      </c>
      <c r="N110" s="7">
        <f t="shared" si="402"/>
        <v>207.43114014870343</v>
      </c>
      <c r="O110" s="7">
        <f t="shared" si="402"/>
        <v>1.7418540829203844</v>
      </c>
      <c r="P110" s="7">
        <f t="shared" si="402"/>
        <v>-94.026193593915963</v>
      </c>
      <c r="Q110" s="7">
        <f t="shared" si="402"/>
        <v>-25.82606037332182</v>
      </c>
      <c r="R110" s="7">
        <f t="shared" si="402"/>
        <v>-28.865207844413067</v>
      </c>
      <c r="S110" s="7">
        <f t="shared" si="402"/>
        <v>-11.644907031595789</v>
      </c>
      <c r="T110" s="7">
        <f t="shared" si="402"/>
        <v>-9.0219827497302063</v>
      </c>
    </row>
    <row r="111" spans="1:20" s="3" customFormat="1" ht="12.75">
      <c r="B111" s="32" t="s">
        <v>113</v>
      </c>
      <c r="D111" s="33"/>
      <c r="E111" s="33"/>
      <c r="F111" s="7">
        <f>(E34+E35)*F173+E36-E36*F149</f>
        <v>0</v>
      </c>
      <c r="G111" s="7">
        <f t="shared" ref="G111:T111" si="403">(F34+F35)*G173+F36-F36*G149</f>
        <v>0</v>
      </c>
      <c r="H111" s="7">
        <f t="shared" si="403"/>
        <v>0</v>
      </c>
      <c r="I111" s="7">
        <f t="shared" si="403"/>
        <v>0</v>
      </c>
      <c r="J111" s="7">
        <f t="shared" si="403"/>
        <v>0</v>
      </c>
      <c r="K111" s="7">
        <f t="shared" si="403"/>
        <v>0</v>
      </c>
      <c r="L111" s="7">
        <f t="shared" si="403"/>
        <v>10.052032275421659</v>
      </c>
      <c r="M111" s="7">
        <f t="shared" si="403"/>
        <v>11.828944069042711</v>
      </c>
      <c r="N111" s="7">
        <f t="shared" si="403"/>
        <v>169.75352342269647</v>
      </c>
      <c r="O111" s="7">
        <f t="shared" si="403"/>
        <v>-3.0265072476415025</v>
      </c>
      <c r="P111" s="7">
        <f t="shared" si="403"/>
        <v>-100.68262420556013</v>
      </c>
      <c r="Q111" s="7">
        <f t="shared" si="403"/>
        <v>-24.040307618365006</v>
      </c>
      <c r="R111" s="7">
        <f t="shared" si="403"/>
        <v>-25.499507561877607</v>
      </c>
      <c r="S111" s="7">
        <f t="shared" si="403"/>
        <v>-10.546028614841234</v>
      </c>
      <c r="T111" s="7">
        <f t="shared" si="403"/>
        <v>-8.2394975555833021</v>
      </c>
    </row>
    <row r="112" spans="1:20" s="3" customFormat="1" ht="12.75">
      <c r="B112" s="32"/>
      <c r="D112" s="33"/>
      <c r="E112" s="33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s="3" customFormat="1" ht="12.75">
      <c r="A113" s="32" t="s">
        <v>134</v>
      </c>
      <c r="B113" s="32"/>
      <c r="D113" s="33"/>
      <c r="E113" s="33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s="3" customFormat="1" ht="12.75">
      <c r="A114" s="32"/>
      <c r="B114" s="32" t="s">
        <v>132</v>
      </c>
      <c r="D114" s="33"/>
      <c r="E114" s="33"/>
      <c r="F114" s="5">
        <f>(E24*F172+E25-(E25*F148*0.2)+E23*F172+E34*F173+E35*F173+E36-(E36*F149))*F177*F176</f>
        <v>0</v>
      </c>
      <c r="G114" s="5">
        <f t="shared" ref="G114:T114" si="404">(F24*G172+F25-(F25*G148*0.2)+F23*G172+F34*G173+F35*G173+F36-(F36*G149))*G177*G176</f>
        <v>0</v>
      </c>
      <c r="H114" s="5">
        <f t="shared" si="404"/>
        <v>0</v>
      </c>
      <c r="I114" s="5">
        <f t="shared" si="404"/>
        <v>0</v>
      </c>
      <c r="J114" s="5">
        <f t="shared" si="404"/>
        <v>0</v>
      </c>
      <c r="K114" s="5">
        <f t="shared" si="404"/>
        <v>0</v>
      </c>
      <c r="L114" s="5">
        <f t="shared" si="404"/>
        <v>4.5540609073010545</v>
      </c>
      <c r="M114" s="5">
        <f t="shared" si="404"/>
        <v>13.418297774677285</v>
      </c>
      <c r="N114" s="5">
        <f t="shared" si="404"/>
        <v>169.73309860712999</v>
      </c>
      <c r="O114" s="5">
        <f t="shared" si="404"/>
        <v>-0.57809392412450322</v>
      </c>
      <c r="P114" s="5">
        <f t="shared" si="404"/>
        <v>-87.618968009764245</v>
      </c>
      <c r="Q114" s="5">
        <f t="shared" si="404"/>
        <v>-22.439865596259075</v>
      </c>
      <c r="R114" s="5">
        <f t="shared" si="404"/>
        <v>-24.464121932830807</v>
      </c>
      <c r="S114" s="5">
        <f t="shared" si="404"/>
        <v>-9.9859210408966597</v>
      </c>
      <c r="T114" s="5">
        <f t="shared" si="404"/>
        <v>-7.7676661373910791</v>
      </c>
    </row>
    <row r="115" spans="1:20" s="3" customFormat="1" ht="12.75">
      <c r="B115" s="32" t="s">
        <v>133</v>
      </c>
      <c r="D115" s="33"/>
      <c r="E115" s="33"/>
      <c r="F115" s="5">
        <f>(E24*F172+E25-(E25*F148*0.2)+E23*F172+E34*F173+E35*F173+E36-(E36*F149))*(1-F177)*F176</f>
        <v>0</v>
      </c>
      <c r="G115" s="5">
        <f t="shared" ref="G115:T115" si="405">(F24*G172+F25-(F25*G148*0.2)+F23*G172+F34*G173+F35*G173+F36-(F36*G149))*(1-G177)*G176</f>
        <v>0</v>
      </c>
      <c r="H115" s="5">
        <f t="shared" si="405"/>
        <v>0</v>
      </c>
      <c r="I115" s="5">
        <f t="shared" si="405"/>
        <v>0</v>
      </c>
      <c r="J115" s="5">
        <f t="shared" si="405"/>
        <v>0</v>
      </c>
      <c r="K115" s="5">
        <f t="shared" si="405"/>
        <v>0</v>
      </c>
      <c r="L115" s="5">
        <f t="shared" si="405"/>
        <v>4.5540609073010545</v>
      </c>
      <c r="M115" s="5">
        <f t="shared" si="405"/>
        <v>13.418297774677285</v>
      </c>
      <c r="N115" s="5">
        <f t="shared" si="405"/>
        <v>169.73309860712999</v>
      </c>
      <c r="O115" s="5">
        <f t="shared" si="405"/>
        <v>-0.57809392412450322</v>
      </c>
      <c r="P115" s="5">
        <f t="shared" si="405"/>
        <v>-87.618968009764245</v>
      </c>
      <c r="Q115" s="5">
        <f t="shared" si="405"/>
        <v>-22.439865596259075</v>
      </c>
      <c r="R115" s="5">
        <f t="shared" si="405"/>
        <v>-24.464121932830807</v>
      </c>
      <c r="S115" s="5">
        <f t="shared" si="405"/>
        <v>-9.9859210408966597</v>
      </c>
      <c r="T115" s="5">
        <f t="shared" si="405"/>
        <v>-7.7676661373910791</v>
      </c>
    </row>
    <row r="116" spans="1:20" s="3" customFormat="1" ht="12.75">
      <c r="B116" s="32"/>
      <c r="D116" s="33"/>
      <c r="E116" s="33"/>
      <c r="F116" s="14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s="3" customFormat="1" ht="12.75">
      <c r="A117" s="32" t="s">
        <v>136</v>
      </c>
      <c r="B117" s="33" t="s">
        <v>137</v>
      </c>
      <c r="C117" s="88" t="s">
        <v>138</v>
      </c>
      <c r="D117" s="88"/>
      <c r="E117" s="88" t="s">
        <v>153</v>
      </c>
      <c r="F117" s="88" t="s">
        <v>154</v>
      </c>
      <c r="G117" s="88" t="s">
        <v>155</v>
      </c>
      <c r="H117" s="88" t="s">
        <v>156</v>
      </c>
      <c r="I117" s="88" t="s">
        <v>139</v>
      </c>
      <c r="J117" s="88" t="s">
        <v>16</v>
      </c>
      <c r="K117" s="88" t="s">
        <v>17</v>
      </c>
      <c r="L117" s="88" t="s">
        <v>18</v>
      </c>
      <c r="M117" s="88" t="s">
        <v>19</v>
      </c>
      <c r="N117" s="88" t="s">
        <v>20</v>
      </c>
      <c r="O117" s="88" t="s">
        <v>21</v>
      </c>
      <c r="P117" s="88" t="s">
        <v>22</v>
      </c>
      <c r="Q117" s="88" t="s">
        <v>23</v>
      </c>
      <c r="R117" s="88" t="s">
        <v>24</v>
      </c>
      <c r="S117" s="88" t="s">
        <v>25</v>
      </c>
      <c r="T117" s="88" t="s">
        <v>26</v>
      </c>
    </row>
    <row r="118" spans="1:20" s="3" customFormat="1" ht="12.75">
      <c r="B118" s="33" t="s">
        <v>140</v>
      </c>
      <c r="C118" s="88"/>
      <c r="D118" s="88"/>
      <c r="E118" s="88">
        <v>30</v>
      </c>
      <c r="F118" s="88">
        <v>31</v>
      </c>
      <c r="G118" s="88">
        <v>30</v>
      </c>
      <c r="H118" s="88">
        <v>31</v>
      </c>
      <c r="I118" s="88">
        <v>31</v>
      </c>
      <c r="J118" s="88">
        <v>28</v>
      </c>
      <c r="K118" s="88">
        <v>31</v>
      </c>
      <c r="L118" s="88">
        <v>30</v>
      </c>
      <c r="M118" s="88">
        <v>31</v>
      </c>
      <c r="N118" s="88">
        <v>30</v>
      </c>
      <c r="O118" s="88">
        <v>31</v>
      </c>
      <c r="P118" s="88">
        <v>31</v>
      </c>
      <c r="Q118" s="88">
        <v>30</v>
      </c>
      <c r="R118" s="88">
        <v>31</v>
      </c>
      <c r="S118" s="88">
        <v>30</v>
      </c>
      <c r="T118" s="88">
        <v>31</v>
      </c>
    </row>
    <row r="119" spans="1:20" s="3" customFormat="1" ht="12.75">
      <c r="B119" s="33" t="s">
        <v>141</v>
      </c>
      <c r="C119" s="88">
        <f>SUM(I119:T119)</f>
        <v>23645.638164653978</v>
      </c>
      <c r="D119" s="88"/>
      <c r="E119" s="88">
        <f>E120+E121</f>
        <v>44145</v>
      </c>
      <c r="F119" s="88">
        <f>F120+F121</f>
        <v>0</v>
      </c>
      <c r="G119" s="88">
        <f t="shared" ref="G119:Q119" si="406">G120+G121</f>
        <v>104.23079999999962</v>
      </c>
      <c r="H119" s="88">
        <f t="shared" si="406"/>
        <v>346.90653908279938</v>
      </c>
      <c r="I119" s="88">
        <f t="shared" si="406"/>
        <v>534.7606255192029</v>
      </c>
      <c r="J119" s="88">
        <f t="shared" si="406"/>
        <v>570.69902268962471</v>
      </c>
      <c r="K119" s="88">
        <f t="shared" si="406"/>
        <v>692.95145820009179</v>
      </c>
      <c r="L119" s="88">
        <f t="shared" si="406"/>
        <v>854.70067441865058</v>
      </c>
      <c r="M119" s="88">
        <f t="shared" si="406"/>
        <v>1250.5318005507488</v>
      </c>
      <c r="N119" s="88">
        <f t="shared" si="406"/>
        <v>3962.2070570240203</v>
      </c>
      <c r="O119" s="88">
        <f t="shared" si="406"/>
        <v>6680.7144824376019</v>
      </c>
      <c r="P119" s="88">
        <f t="shared" si="406"/>
        <v>5013.6765413740131</v>
      </c>
      <c r="Q119" s="88">
        <f t="shared" si="406"/>
        <v>2571.6111236790848</v>
      </c>
      <c r="R119" s="88">
        <f t="shared" ref="R119:S119" si="407">R120+R121</f>
        <v>1196.3492419700751</v>
      </c>
      <c r="S119" s="88">
        <f t="shared" si="407"/>
        <v>284.69627157689729</v>
      </c>
      <c r="T119" s="88">
        <f t="shared" ref="T119" si="408">T120+T121</f>
        <v>32.739865213968869</v>
      </c>
    </row>
    <row r="120" spans="1:20" s="3" customFormat="1" ht="12.75">
      <c r="B120" s="33" t="s">
        <v>142</v>
      </c>
      <c r="C120" s="88">
        <f t="shared" ref="C120:C131" si="409">SUM(I120:T120)</f>
        <v>20640.113669845112</v>
      </c>
      <c r="D120" s="88"/>
      <c r="E120" s="88">
        <f t="shared" ref="E120:T120" si="410">(D17+E17)/2*E118</f>
        <v>44145</v>
      </c>
      <c r="F120" s="88">
        <f t="shared" si="410"/>
        <v>0</v>
      </c>
      <c r="G120" s="88">
        <f t="shared" si="410"/>
        <v>104.44679999999963</v>
      </c>
      <c r="H120" s="88">
        <f t="shared" si="410"/>
        <v>347.59473908279938</v>
      </c>
      <c r="I120" s="88">
        <f t="shared" si="410"/>
        <v>535.40539761920286</v>
      </c>
      <c r="J120" s="88">
        <f t="shared" si="410"/>
        <v>570.82716503495806</v>
      </c>
      <c r="K120" s="88">
        <f t="shared" si="410"/>
        <v>692.70632954839357</v>
      </c>
      <c r="L120" s="88">
        <f t="shared" si="410"/>
        <v>-2496.7589832309545</v>
      </c>
      <c r="M120" s="88">
        <f t="shared" si="410"/>
        <v>-5636.2351656147648</v>
      </c>
      <c r="N120" s="88">
        <f t="shared" si="410"/>
        <v>2011.6714772383355</v>
      </c>
      <c r="O120" s="88">
        <f t="shared" si="410"/>
        <v>9913.6701465832812</v>
      </c>
      <c r="P120" s="88">
        <f t="shared" si="410"/>
        <v>7684.2197817935503</v>
      </c>
      <c r="Q120" s="88">
        <f t="shared" si="410"/>
        <v>3996.2422573773115</v>
      </c>
      <c r="R120" s="88">
        <f t="shared" si="410"/>
        <v>2141.096781531845</v>
      </c>
      <c r="S120" s="88">
        <f t="shared" si="410"/>
        <v>812.92638658081285</v>
      </c>
      <c r="T120" s="88">
        <f t="shared" si="410"/>
        <v>414.34209538314008</v>
      </c>
    </row>
    <row r="121" spans="1:20" s="3" customFormat="1" ht="12.75">
      <c r="B121" s="33" t="s">
        <v>143</v>
      </c>
      <c r="C121" s="88">
        <f t="shared" si="409"/>
        <v>3005.5244948088684</v>
      </c>
      <c r="D121" s="88"/>
      <c r="E121" s="88">
        <f>E122+E123</f>
        <v>0</v>
      </c>
      <c r="F121" s="88">
        <f>F122+F123</f>
        <v>0</v>
      </c>
      <c r="G121" s="88">
        <f t="shared" ref="G121:Q121" si="411">G122+G123</f>
        <v>-0.21600000000000108</v>
      </c>
      <c r="H121" s="88">
        <f t="shared" si="411"/>
        <v>-0.68820000000000192</v>
      </c>
      <c r="I121" s="88">
        <f t="shared" si="411"/>
        <v>-0.64477210000000085</v>
      </c>
      <c r="J121" s="88">
        <f t="shared" si="411"/>
        <v>-0.12814234533333746</v>
      </c>
      <c r="K121" s="88">
        <f t="shared" si="411"/>
        <v>0.24512865169822184</v>
      </c>
      <c r="L121" s="88">
        <f t="shared" si="411"/>
        <v>3351.4596576496051</v>
      </c>
      <c r="M121" s="88">
        <f t="shared" si="411"/>
        <v>6886.7669661655136</v>
      </c>
      <c r="N121" s="88">
        <f t="shared" si="411"/>
        <v>1950.5355797856851</v>
      </c>
      <c r="O121" s="88">
        <f t="shared" si="411"/>
        <v>-3232.9556641456793</v>
      </c>
      <c r="P121" s="88">
        <f t="shared" si="411"/>
        <v>-2670.5432404195371</v>
      </c>
      <c r="Q121" s="88">
        <f t="shared" si="411"/>
        <v>-1424.6311336982267</v>
      </c>
      <c r="R121" s="88">
        <f t="shared" ref="R121:S121" si="412">R122+R123</f>
        <v>-944.74753956176971</v>
      </c>
      <c r="S121" s="88">
        <f t="shared" si="412"/>
        <v>-528.23011500391556</v>
      </c>
      <c r="T121" s="88">
        <f t="shared" ref="T121" si="413">T122+T123</f>
        <v>-381.60223016917121</v>
      </c>
    </row>
    <row r="122" spans="1:20" s="3" customFormat="1" ht="12.75">
      <c r="B122" s="33" t="s">
        <v>144</v>
      </c>
      <c r="C122" s="88">
        <f t="shared" si="409"/>
        <v>3077.2880109967177</v>
      </c>
      <c r="D122" s="88"/>
      <c r="E122" s="88">
        <f t="shared" ref="E122:T122" si="414">(D27-D26+E27-E26)/2*E118</f>
        <v>0</v>
      </c>
      <c r="F122" s="88">
        <f t="shared" si="414"/>
        <v>22.32</v>
      </c>
      <c r="G122" s="88">
        <f t="shared" si="414"/>
        <v>45</v>
      </c>
      <c r="H122" s="88">
        <f t="shared" si="414"/>
        <v>36.628979999999999</v>
      </c>
      <c r="I122" s="88">
        <f t="shared" si="414"/>
        <v>22.218822199999998</v>
      </c>
      <c r="J122" s="88">
        <f t="shared" si="414"/>
        <v>14.335477634566661</v>
      </c>
      <c r="K122" s="88">
        <f t="shared" si="414"/>
        <v>10.714080111320117</v>
      </c>
      <c r="L122" s="88">
        <f t="shared" si="414"/>
        <v>3358.5463090342373</v>
      </c>
      <c r="M122" s="88">
        <f t="shared" si="414"/>
        <v>6891.740899733798</v>
      </c>
      <c r="N122" s="88">
        <f t="shared" si="414"/>
        <v>1953.9684021491419</v>
      </c>
      <c r="O122" s="88">
        <f t="shared" si="414"/>
        <v>-3230.3665887891925</v>
      </c>
      <c r="P122" s="88">
        <f t="shared" si="414"/>
        <v>-2668.6294944588676</v>
      </c>
      <c r="Q122" s="88">
        <f t="shared" si="414"/>
        <v>-1423.2556892754469</v>
      </c>
      <c r="R122" s="88">
        <f t="shared" si="414"/>
        <v>-943.66218220809208</v>
      </c>
      <c r="S122" s="88">
        <f t="shared" si="414"/>
        <v>-527.38165609594239</v>
      </c>
      <c r="T122" s="88">
        <f t="shared" si="414"/>
        <v>-380.94036903880226</v>
      </c>
    </row>
    <row r="123" spans="1:20" s="3" customFormat="1" ht="12.75">
      <c r="B123" s="33" t="s">
        <v>145</v>
      </c>
      <c r="C123" s="88">
        <f t="shared" si="409"/>
        <v>-71.763516187851536</v>
      </c>
      <c r="D123" s="88"/>
      <c r="E123" s="88">
        <f>(D26+E26)/2*E118</f>
        <v>0</v>
      </c>
      <c r="F123" s="88">
        <f t="shared" ref="F123:T123" si="415">(E26+F26)/2*F118</f>
        <v>-22.32</v>
      </c>
      <c r="G123" s="88">
        <f t="shared" si="415"/>
        <v>-45.216000000000001</v>
      </c>
      <c r="H123" s="88">
        <f t="shared" si="415"/>
        <v>-37.31718</v>
      </c>
      <c r="I123" s="88">
        <f t="shared" si="415"/>
        <v>-22.863594299999999</v>
      </c>
      <c r="J123" s="88">
        <f t="shared" si="415"/>
        <v>-14.463619979899999</v>
      </c>
      <c r="K123" s="88">
        <f t="shared" si="415"/>
        <v>-10.468951459621895</v>
      </c>
      <c r="L123" s="88">
        <f t="shared" si="415"/>
        <v>-7.0866513846324031</v>
      </c>
      <c r="M123" s="88">
        <f t="shared" si="415"/>
        <v>-4.9739335682845711</v>
      </c>
      <c r="N123" s="88">
        <f t="shared" si="415"/>
        <v>-3.4328223634567085</v>
      </c>
      <c r="O123" s="88">
        <f t="shared" si="415"/>
        <v>-2.5890753564869358</v>
      </c>
      <c r="P123" s="88">
        <f t="shared" si="415"/>
        <v>-1.9137459606695895</v>
      </c>
      <c r="Q123" s="88">
        <f t="shared" si="415"/>
        <v>-1.3754444227796538</v>
      </c>
      <c r="R123" s="88">
        <f t="shared" si="415"/>
        <v>-1.0853573536776477</v>
      </c>
      <c r="S123" s="88">
        <f t="shared" si="415"/>
        <v>-0.84845890797319257</v>
      </c>
      <c r="T123" s="88">
        <f t="shared" si="415"/>
        <v>-0.66186113036893379</v>
      </c>
    </row>
    <row r="124" spans="1:20" s="3" customFormat="1" ht="12.75">
      <c r="B124" s="33" t="s">
        <v>13</v>
      </c>
      <c r="C124" s="88">
        <f t="shared" si="409"/>
        <v>1206.0789112041095</v>
      </c>
      <c r="D124" s="88"/>
      <c r="E124" s="88">
        <f>E125+E128</f>
        <v>0</v>
      </c>
      <c r="F124" s="88">
        <f>F125+F128</f>
        <v>0</v>
      </c>
      <c r="G124" s="88">
        <f t="shared" ref="G124:Q124" si="416">G125+G128</f>
        <v>0</v>
      </c>
      <c r="H124" s="88">
        <f t="shared" si="416"/>
        <v>0</v>
      </c>
      <c r="I124" s="88">
        <f t="shared" si="416"/>
        <v>0</v>
      </c>
      <c r="J124" s="88">
        <f t="shared" si="416"/>
        <v>0</v>
      </c>
      <c r="K124" s="88">
        <f t="shared" si="416"/>
        <v>1.8189894035458565E-12</v>
      </c>
      <c r="L124" s="88">
        <f t="shared" si="416"/>
        <v>-82.469570521806915</v>
      </c>
      <c r="M124" s="88">
        <f t="shared" si="416"/>
        <v>-145.68234580375304</v>
      </c>
      <c r="N124" s="88">
        <f t="shared" si="416"/>
        <v>-117.672247779391</v>
      </c>
      <c r="O124" s="88">
        <f t="shared" si="416"/>
        <v>-90.355426953988172</v>
      </c>
      <c r="P124" s="88">
        <f t="shared" si="416"/>
        <v>137.91981328058318</v>
      </c>
      <c r="Q124" s="88">
        <f t="shared" si="416"/>
        <v>342.715567074712</v>
      </c>
      <c r="R124" s="88">
        <f t="shared" ref="R124:S124" si="417">R125+R128</f>
        <v>382.57968787026266</v>
      </c>
      <c r="S124" s="88">
        <f t="shared" si="417"/>
        <v>380.62452909293415</v>
      </c>
      <c r="T124" s="88">
        <f t="shared" ref="T124" si="418">T125+T128</f>
        <v>398.41890494455492</v>
      </c>
    </row>
    <row r="125" spans="1:20" s="3" customFormat="1" ht="12.75">
      <c r="B125" s="33" t="s">
        <v>146</v>
      </c>
      <c r="C125" s="88">
        <f t="shared" si="409"/>
        <v>-15879.78532219959</v>
      </c>
      <c r="D125" s="88"/>
      <c r="E125" s="88">
        <f>E126+E127</f>
        <v>0</v>
      </c>
      <c r="F125" s="88">
        <f>F126+F127</f>
        <v>0</v>
      </c>
      <c r="G125" s="88">
        <f t="shared" ref="G125:Q125" si="419">G126+G127</f>
        <v>0</v>
      </c>
      <c r="H125" s="88">
        <f t="shared" si="419"/>
        <v>0</v>
      </c>
      <c r="I125" s="88">
        <f t="shared" si="419"/>
        <v>0</v>
      </c>
      <c r="J125" s="88">
        <f t="shared" si="419"/>
        <v>0</v>
      </c>
      <c r="K125" s="88">
        <f t="shared" si="419"/>
        <v>1.8189894035458565E-12</v>
      </c>
      <c r="L125" s="88">
        <f t="shared" si="419"/>
        <v>-150.78048413132274</v>
      </c>
      <c r="M125" s="88">
        <f t="shared" si="419"/>
        <v>-494.31243985710989</v>
      </c>
      <c r="N125" s="88">
        <f t="shared" si="419"/>
        <v>-3200.1106943351569</v>
      </c>
      <c r="O125" s="88">
        <f t="shared" si="419"/>
        <v>-5877.2715471479605</v>
      </c>
      <c r="P125" s="88">
        <f t="shared" si="419"/>
        <v>-4245.2913781768848</v>
      </c>
      <c r="Q125" s="88">
        <f t="shared" si="419"/>
        <v>-2220.3844072551369</v>
      </c>
      <c r="R125" s="88">
        <f t="shared" ref="R125:S125" si="420">R126+R127</f>
        <v>-1449.3979598943565</v>
      </c>
      <c r="S125" s="88">
        <f t="shared" si="420"/>
        <v>-599.01886789600439</v>
      </c>
      <c r="T125" s="88">
        <f t="shared" ref="T125" si="421">T126+T127</f>
        <v>2356.7824564943376</v>
      </c>
    </row>
    <row r="126" spans="1:20" s="3" customFormat="1" ht="12.75">
      <c r="B126" s="33" t="s">
        <v>147</v>
      </c>
      <c r="C126" s="88">
        <f t="shared" si="409"/>
        <v>-12316.975993346878</v>
      </c>
      <c r="D126" s="88"/>
      <c r="E126" s="88">
        <f t="shared" ref="E126:T126" si="422">(SUM(D29:D36)+SUM(E29:E36))/2*E118</f>
        <v>0</v>
      </c>
      <c r="F126" s="88">
        <f t="shared" si="422"/>
        <v>3312.8150000000001</v>
      </c>
      <c r="G126" s="88">
        <f t="shared" si="422"/>
        <v>6484.4917849999993</v>
      </c>
      <c r="H126" s="88">
        <f t="shared" si="422"/>
        <v>4867.8863111230539</v>
      </c>
      <c r="I126" s="88">
        <f t="shared" si="422"/>
        <v>2530.3788578432</v>
      </c>
      <c r="J126" s="88">
        <f t="shared" si="422"/>
        <v>1445.0948590050818</v>
      </c>
      <c r="K126" s="88">
        <f t="shared" si="422"/>
        <v>901.02669107069948</v>
      </c>
      <c r="L126" s="88">
        <f t="shared" si="422"/>
        <v>406.36600387298995</v>
      </c>
      <c r="M126" s="88">
        <f t="shared" si="422"/>
        <v>-92.360478356175207</v>
      </c>
      <c r="N126" s="88">
        <f t="shared" si="422"/>
        <v>-2895.9859522419833</v>
      </c>
      <c r="O126" s="88">
        <f t="shared" si="422"/>
        <v>-5631.3935644176318</v>
      </c>
      <c r="P126" s="88">
        <f t="shared" si="422"/>
        <v>-4050.6502110234451</v>
      </c>
      <c r="Q126" s="88">
        <f t="shared" si="422"/>
        <v>-2073.6162902670685</v>
      </c>
      <c r="R126" s="88">
        <f t="shared" si="422"/>
        <v>-1404.383916046359</v>
      </c>
      <c r="S126" s="88">
        <f t="shared" si="422"/>
        <v>-846.36957294058402</v>
      </c>
      <c r="T126" s="88">
        <f t="shared" si="422"/>
        <v>-605.08241984560163</v>
      </c>
    </row>
    <row r="127" spans="1:20" s="3" customFormat="1" ht="12.75">
      <c r="B127" s="33" t="s">
        <v>148</v>
      </c>
      <c r="C127" s="88">
        <f t="shared" si="409"/>
        <v>-3562.8093288527148</v>
      </c>
      <c r="D127" s="88"/>
      <c r="E127" s="88">
        <f t="shared" ref="E127:T127" si="423">(SUM(D37:D46)+SUM(E37:E46))/2*E118</f>
        <v>0</v>
      </c>
      <c r="F127" s="88">
        <f t="shared" si="423"/>
        <v>-3312.8150000000001</v>
      </c>
      <c r="G127" s="88">
        <f t="shared" si="423"/>
        <v>-6484.4917849999993</v>
      </c>
      <c r="H127" s="88">
        <f t="shared" si="423"/>
        <v>-4867.8863111230539</v>
      </c>
      <c r="I127" s="88">
        <f t="shared" si="423"/>
        <v>-2530.3788578431986</v>
      </c>
      <c r="J127" s="88">
        <f t="shared" si="423"/>
        <v>-1445.0948590050805</v>
      </c>
      <c r="K127" s="88">
        <f t="shared" si="423"/>
        <v>-901.02669107069767</v>
      </c>
      <c r="L127" s="88">
        <f t="shared" si="423"/>
        <v>-557.14648800431269</v>
      </c>
      <c r="M127" s="88">
        <f t="shared" si="423"/>
        <v>-401.95196150093471</v>
      </c>
      <c r="N127" s="88">
        <f t="shared" si="423"/>
        <v>-304.12474209317372</v>
      </c>
      <c r="O127" s="88">
        <f t="shared" si="423"/>
        <v>-245.87798273032885</v>
      </c>
      <c r="P127" s="88">
        <f t="shared" si="423"/>
        <v>-194.64116715344011</v>
      </c>
      <c r="Q127" s="88">
        <f t="shared" si="423"/>
        <v>-146.76811698806861</v>
      </c>
      <c r="R127" s="88">
        <f t="shared" si="423"/>
        <v>-45.014043847997428</v>
      </c>
      <c r="S127" s="88">
        <f t="shared" si="423"/>
        <v>247.35070504457966</v>
      </c>
      <c r="T127" s="88">
        <f t="shared" si="423"/>
        <v>2961.8648763399392</v>
      </c>
    </row>
    <row r="128" spans="1:20" s="3" customFormat="1" ht="12.75">
      <c r="B128" s="33" t="s">
        <v>149</v>
      </c>
      <c r="C128" s="88">
        <f t="shared" si="409"/>
        <v>17085.864233403707</v>
      </c>
      <c r="D128" s="88"/>
      <c r="E128" s="88">
        <f>E129+E130</f>
        <v>0</v>
      </c>
      <c r="F128" s="88">
        <f>F129+F130</f>
        <v>0</v>
      </c>
      <c r="G128" s="88">
        <f t="shared" ref="G128:Q128" si="424">G129+G130</f>
        <v>0</v>
      </c>
      <c r="H128" s="88">
        <f t="shared" si="424"/>
        <v>0</v>
      </c>
      <c r="I128" s="88">
        <f t="shared" si="424"/>
        <v>0</v>
      </c>
      <c r="J128" s="88">
        <f t="shared" si="424"/>
        <v>0</v>
      </c>
      <c r="K128" s="88">
        <f t="shared" si="424"/>
        <v>0</v>
      </c>
      <c r="L128" s="88">
        <f t="shared" si="424"/>
        <v>68.310913609515822</v>
      </c>
      <c r="M128" s="88">
        <f t="shared" si="424"/>
        <v>348.63009405335686</v>
      </c>
      <c r="N128" s="88">
        <f t="shared" si="424"/>
        <v>3082.4384465557659</v>
      </c>
      <c r="O128" s="88">
        <f t="shared" si="424"/>
        <v>5786.9161201939723</v>
      </c>
      <c r="P128" s="88">
        <f t="shared" si="424"/>
        <v>4383.211191457468</v>
      </c>
      <c r="Q128" s="88">
        <f t="shared" si="424"/>
        <v>2563.0999743298489</v>
      </c>
      <c r="R128" s="88">
        <f t="shared" ref="R128:S128" si="425">R129+R130</f>
        <v>1831.9776477646192</v>
      </c>
      <c r="S128" s="88">
        <f t="shared" si="425"/>
        <v>979.64339698893855</v>
      </c>
      <c r="T128" s="88">
        <f t="shared" ref="T128" si="426">T129+T130</f>
        <v>-1958.3635515497826</v>
      </c>
    </row>
    <row r="129" spans="1:20" s="3" customFormat="1" ht="12.75">
      <c r="B129" s="33" t="s">
        <v>150</v>
      </c>
      <c r="C129" s="88">
        <f t="shared" si="409"/>
        <v>2714.0483626942414</v>
      </c>
      <c r="D129" s="88"/>
      <c r="E129" s="88">
        <f t="shared" ref="E129:T129" si="427">(D55+E55)/2*E118</f>
        <v>0</v>
      </c>
      <c r="F129" s="88">
        <f t="shared" si="427"/>
        <v>0</v>
      </c>
      <c r="G129" s="88">
        <f t="shared" si="427"/>
        <v>0</v>
      </c>
      <c r="H129" s="88">
        <f t="shared" si="427"/>
        <v>0</v>
      </c>
      <c r="I129" s="88">
        <f t="shared" si="427"/>
        <v>0</v>
      </c>
      <c r="J129" s="88">
        <f t="shared" si="427"/>
        <v>0</v>
      </c>
      <c r="K129" s="88">
        <f t="shared" si="427"/>
        <v>0</v>
      </c>
      <c r="L129" s="88">
        <f t="shared" si="427"/>
        <v>68.310913609515822</v>
      </c>
      <c r="M129" s="88">
        <f t="shared" si="427"/>
        <v>348.63009405335686</v>
      </c>
      <c r="N129" s="88">
        <f t="shared" si="427"/>
        <v>3015.0692558161186</v>
      </c>
      <c r="O129" s="88">
        <f t="shared" si="427"/>
        <v>5442.7698544264504</v>
      </c>
      <c r="P129" s="88">
        <f t="shared" si="427"/>
        <v>1238.2427296515941</v>
      </c>
      <c r="Q129" s="88">
        <f t="shared" si="427"/>
        <v>-2964.5835225348637</v>
      </c>
      <c r="R129" s="88">
        <f t="shared" si="427"/>
        <v>-2419.9388903977751</v>
      </c>
      <c r="S129" s="88">
        <f t="shared" si="427"/>
        <v>-1212.3574548404154</v>
      </c>
      <c r="T129" s="88">
        <f t="shared" si="427"/>
        <v>-802.09461708974118</v>
      </c>
    </row>
    <row r="130" spans="1:20" s="3" customFormat="1" ht="12.75">
      <c r="B130" s="33" t="s">
        <v>151</v>
      </c>
      <c r="C130" s="88">
        <f t="shared" si="409"/>
        <v>14371.815870709461</v>
      </c>
      <c r="D130" s="88"/>
      <c r="E130" s="88">
        <f t="shared" ref="E130:T130" si="428">(D52+E52)/2*E118</f>
        <v>0</v>
      </c>
      <c r="F130" s="88">
        <f t="shared" si="428"/>
        <v>0</v>
      </c>
      <c r="G130" s="88">
        <f t="shared" si="428"/>
        <v>0</v>
      </c>
      <c r="H130" s="88">
        <f t="shared" si="428"/>
        <v>0</v>
      </c>
      <c r="I130" s="88">
        <f t="shared" si="428"/>
        <v>0</v>
      </c>
      <c r="J130" s="88">
        <f t="shared" si="428"/>
        <v>0</v>
      </c>
      <c r="K130" s="88">
        <f t="shared" si="428"/>
        <v>0</v>
      </c>
      <c r="L130" s="88">
        <f t="shared" si="428"/>
        <v>0</v>
      </c>
      <c r="M130" s="88">
        <f t="shared" si="428"/>
        <v>0</v>
      </c>
      <c r="N130" s="88">
        <f t="shared" si="428"/>
        <v>67.369190739647294</v>
      </c>
      <c r="O130" s="88">
        <f t="shared" si="428"/>
        <v>344.14626576752215</v>
      </c>
      <c r="P130" s="88">
        <f t="shared" si="428"/>
        <v>3144.9684618058736</v>
      </c>
      <c r="Q130" s="88">
        <f t="shared" si="428"/>
        <v>5527.6834968647127</v>
      </c>
      <c r="R130" s="88">
        <f t="shared" si="428"/>
        <v>4251.9165381623943</v>
      </c>
      <c r="S130" s="88">
        <f t="shared" si="428"/>
        <v>2192.0008518293539</v>
      </c>
      <c r="T130" s="88">
        <f t="shared" si="428"/>
        <v>-1156.2689344600415</v>
      </c>
    </row>
    <row r="131" spans="1:20" s="3" customFormat="1" ht="12.75">
      <c r="B131" s="33" t="s">
        <v>152</v>
      </c>
      <c r="C131" s="88">
        <f t="shared" si="409"/>
        <v>24851.717075858091</v>
      </c>
      <c r="D131" s="88"/>
      <c r="E131" s="88">
        <f>E119+E125+E128</f>
        <v>44145</v>
      </c>
      <c r="F131" s="88">
        <f>F119+F125+F128</f>
        <v>0</v>
      </c>
      <c r="G131" s="88">
        <f t="shared" ref="G131:Q131" si="429">G119+G125+G128</f>
        <v>104.23079999999962</v>
      </c>
      <c r="H131" s="88">
        <f t="shared" si="429"/>
        <v>346.90653908279938</v>
      </c>
      <c r="I131" s="88">
        <f t="shared" si="429"/>
        <v>534.7606255192029</v>
      </c>
      <c r="J131" s="88">
        <f t="shared" si="429"/>
        <v>570.69902268962471</v>
      </c>
      <c r="K131" s="88">
        <f t="shared" si="429"/>
        <v>692.95145820009361</v>
      </c>
      <c r="L131" s="88">
        <f t="shared" si="429"/>
        <v>772.23110389684371</v>
      </c>
      <c r="M131" s="88">
        <f t="shared" si="429"/>
        <v>1104.8494547469959</v>
      </c>
      <c r="N131" s="88">
        <f t="shared" si="429"/>
        <v>3844.5348092446293</v>
      </c>
      <c r="O131" s="88">
        <f t="shared" si="429"/>
        <v>6590.3590554836137</v>
      </c>
      <c r="P131" s="88">
        <f t="shared" si="429"/>
        <v>5151.5963546545963</v>
      </c>
      <c r="Q131" s="88">
        <f t="shared" si="429"/>
        <v>2914.3266907537968</v>
      </c>
      <c r="R131" s="88">
        <f t="shared" ref="R131:S131" si="430">R119+R125+R128</f>
        <v>1578.9289298403378</v>
      </c>
      <c r="S131" s="88">
        <f t="shared" si="430"/>
        <v>665.32080066983144</v>
      </c>
      <c r="T131" s="88">
        <f t="shared" ref="T131" si="431">T119+T125+T128</f>
        <v>431.15877015852402</v>
      </c>
    </row>
    <row r="132" spans="1:20" s="3" customFormat="1" ht="12.75">
      <c r="B132" s="32"/>
      <c r="D132" s="33"/>
      <c r="E132" s="33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s="3" customFormat="1" ht="12.75">
      <c r="B133" s="32"/>
      <c r="D133" s="33"/>
      <c r="E133" s="33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3" customFormat="1" ht="12.75">
      <c r="A134" s="85" t="s">
        <v>131</v>
      </c>
      <c r="B134" s="32"/>
      <c r="D134" s="33"/>
      <c r="E134" s="33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s="3" customFormat="1" thickBot="1">
      <c r="A135" s="15"/>
      <c r="B135" s="32"/>
      <c r="D135" s="33"/>
      <c r="E135" s="33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s="3" customFormat="1" thickBot="1">
      <c r="A136" s="2" t="s">
        <v>14</v>
      </c>
      <c r="B136" s="32"/>
      <c r="D136" s="33"/>
      <c r="E136" s="86">
        <v>204</v>
      </c>
      <c r="F136" s="7" t="e">
        <f t="shared" ref="F136:Q136" si="432">(((E17+D17)/2*E136+F8*15-F137*F24)/(E17+F8-F24))+30</f>
        <v>#DIV/0!</v>
      </c>
      <c r="G136" s="7" t="e">
        <f t="shared" si="432"/>
        <v>#DIV/0!</v>
      </c>
      <c r="H136" s="7" t="e">
        <f t="shared" si="432"/>
        <v>#DIV/0!</v>
      </c>
      <c r="I136" s="7" t="e">
        <f t="shared" si="432"/>
        <v>#DIV/0!</v>
      </c>
      <c r="J136" s="7" t="e">
        <f t="shared" si="432"/>
        <v>#DIV/0!</v>
      </c>
      <c r="K136" s="7" t="e">
        <f t="shared" si="432"/>
        <v>#DIV/0!</v>
      </c>
      <c r="L136" s="7" t="e">
        <f t="shared" si="432"/>
        <v>#DIV/0!</v>
      </c>
      <c r="M136" s="7" t="e">
        <f t="shared" si="432"/>
        <v>#DIV/0!</v>
      </c>
      <c r="N136" s="7" t="e">
        <f t="shared" si="432"/>
        <v>#DIV/0!</v>
      </c>
      <c r="O136" s="7" t="e">
        <f t="shared" si="432"/>
        <v>#DIV/0!</v>
      </c>
      <c r="P136" s="7" t="e">
        <f t="shared" si="432"/>
        <v>#DIV/0!</v>
      </c>
      <c r="Q136" s="7" t="e">
        <f t="shared" si="432"/>
        <v>#DIV/0!</v>
      </c>
      <c r="R136" s="7" t="e">
        <f t="shared" ref="R136" si="433">(((Q17+P17)/2*Q136+R8*15-R137*R24)/(Q17+R8-R24))+30</f>
        <v>#DIV/0!</v>
      </c>
      <c r="S136" s="7" t="e">
        <f t="shared" ref="S136:T136" si="434">(((R17+Q17)/2*R136+S8*15-S137*S24)/(R17+S8-S24))+30</f>
        <v>#DIV/0!</v>
      </c>
      <c r="T136" s="7" t="e">
        <f t="shared" si="434"/>
        <v>#DIV/0!</v>
      </c>
    </row>
    <row r="137" spans="1:20" s="3" customFormat="1" ht="12.75">
      <c r="A137" s="2" t="s">
        <v>15</v>
      </c>
      <c r="B137" s="32"/>
      <c r="D137" s="33"/>
      <c r="E137" s="33">
        <v>334</v>
      </c>
      <c r="F137" s="33">
        <v>334</v>
      </c>
      <c r="G137" s="33">
        <v>334</v>
      </c>
      <c r="H137" s="33">
        <v>334</v>
      </c>
      <c r="I137" s="33">
        <v>334</v>
      </c>
      <c r="J137" s="33">
        <v>334</v>
      </c>
      <c r="K137" s="33">
        <v>334</v>
      </c>
      <c r="L137" s="33">
        <v>334</v>
      </c>
      <c r="M137" s="33">
        <v>334</v>
      </c>
      <c r="N137" s="33">
        <v>334</v>
      </c>
      <c r="O137" s="33">
        <v>334</v>
      </c>
      <c r="P137" s="33">
        <v>334</v>
      </c>
      <c r="Q137" s="33">
        <v>334</v>
      </c>
      <c r="R137" s="33">
        <v>335</v>
      </c>
      <c r="S137" s="33">
        <v>336</v>
      </c>
      <c r="T137" s="33">
        <v>337</v>
      </c>
    </row>
    <row r="138" spans="1:20" s="3" customFormat="1" ht="12.75">
      <c r="B138" s="32"/>
      <c r="D138" s="33"/>
      <c r="E138" s="33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3" customFormat="1" ht="12.75">
      <c r="A139" s="3" t="s">
        <v>135</v>
      </c>
      <c r="B139" s="32"/>
      <c r="D139" s="33"/>
      <c r="E139" s="33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1" spans="1:20" s="3" customFormat="1" ht="12.75">
      <c r="B141" s="32"/>
      <c r="D141" s="33"/>
      <c r="E141" s="33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3" customFormat="1" ht="12.75">
      <c r="B142" s="32"/>
      <c r="D142" s="33"/>
      <c r="E142" s="33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3" customFormat="1" ht="12.75">
      <c r="B143" s="32"/>
      <c r="D143" s="33"/>
      <c r="E143" s="33"/>
      <c r="F143" s="5"/>
      <c r="G143" s="5"/>
      <c r="H143" s="5"/>
      <c r="I143" s="8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5" spans="1:20" s="36" customFormat="1" ht="18.75">
      <c r="A145" s="35" t="s">
        <v>110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s="36" customFormat="1" thickBot="1">
      <c r="A146" s="37" t="s">
        <v>84</v>
      </c>
      <c r="B146" s="37"/>
      <c r="C146" s="81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</row>
    <row r="147" spans="1:20" s="36" customFormat="1" ht="12.75">
      <c r="A147" s="39"/>
      <c r="B147" s="37" t="s">
        <v>8</v>
      </c>
      <c r="C147" s="167"/>
      <c r="D147" s="33"/>
      <c r="F147" s="115">
        <v>1.1666666666666667E-2</v>
      </c>
      <c r="G147" s="116">
        <v>1.5833333333333335E-2</v>
      </c>
      <c r="H147" s="116">
        <v>1.8916666666666668E-2</v>
      </c>
      <c r="I147" s="116">
        <v>1.6666666666666666E-2</v>
      </c>
      <c r="J147" s="116">
        <v>1.6666666666666666E-2</v>
      </c>
      <c r="K147" s="116">
        <v>1.4999999999999999E-2</v>
      </c>
      <c r="L147" s="116">
        <v>1.4999999999999999E-2</v>
      </c>
      <c r="M147" s="116">
        <v>1.6666666666666666E-2</v>
      </c>
      <c r="N147" s="116">
        <v>2.0833333333333332E-2</v>
      </c>
      <c r="O147" s="116">
        <v>2.4999999999999998E-2</v>
      </c>
      <c r="P147" s="116">
        <v>3.3333333333333333E-2</v>
      </c>
      <c r="Q147" s="116">
        <v>3.3333333333333333E-2</v>
      </c>
      <c r="R147" s="116">
        <v>3.3333333333333333E-2</v>
      </c>
      <c r="S147" s="116">
        <v>2.9166666666666664E-2</v>
      </c>
      <c r="T147" s="117">
        <v>2.9166666666666664E-2</v>
      </c>
    </row>
    <row r="148" spans="1:20" s="36" customFormat="1" ht="12.75">
      <c r="A148" s="39"/>
      <c r="B148" s="37" t="s">
        <v>9</v>
      </c>
      <c r="C148" s="167"/>
      <c r="D148" s="33"/>
      <c r="F148" s="66">
        <v>0</v>
      </c>
      <c r="G148" s="67">
        <v>0</v>
      </c>
      <c r="H148" s="67">
        <v>0</v>
      </c>
      <c r="I148" s="67">
        <v>8.3333333333333332E-3</v>
      </c>
      <c r="J148" s="67">
        <v>8.3333333333333332E-3</v>
      </c>
      <c r="K148" s="67">
        <v>0.01</v>
      </c>
      <c r="L148" s="67">
        <v>0.01</v>
      </c>
      <c r="M148" s="67">
        <v>0.01</v>
      </c>
      <c r="N148" s="67">
        <v>0.01</v>
      </c>
      <c r="O148" s="67">
        <v>2.4999999999999998E-2</v>
      </c>
      <c r="P148" s="67">
        <v>2.9166666666666664E-2</v>
      </c>
      <c r="Q148" s="67">
        <v>3.7499999999999999E-2</v>
      </c>
      <c r="R148" s="67">
        <v>2.4999999999999998E-2</v>
      </c>
      <c r="S148" s="67">
        <v>1.6666666666666666E-2</v>
      </c>
      <c r="T148" s="118">
        <v>1.6666666666666666E-2</v>
      </c>
    </row>
    <row r="149" spans="1:20" s="36" customFormat="1" ht="12.75">
      <c r="A149" s="39"/>
      <c r="B149" s="37" t="s">
        <v>10</v>
      </c>
      <c r="C149" s="40"/>
      <c r="D149" s="33"/>
      <c r="F149" s="66">
        <v>4.1666666666666666E-3</v>
      </c>
      <c r="G149" s="67">
        <v>4.1666666666666666E-3</v>
      </c>
      <c r="H149" s="67">
        <v>4.1666666666666666E-3</v>
      </c>
      <c r="I149" s="67">
        <v>4.1666666666666666E-3</v>
      </c>
      <c r="J149" s="67">
        <v>4.1666666666666666E-3</v>
      </c>
      <c r="K149" s="67">
        <v>4.1666666666666666E-3</v>
      </c>
      <c r="L149" s="67">
        <v>4.1666666666666666E-3</v>
      </c>
      <c r="M149" s="67">
        <v>4.1666666666666666E-3</v>
      </c>
      <c r="N149" s="67">
        <v>4.1666666666666666E-3</v>
      </c>
      <c r="O149" s="67">
        <v>4.1666666666666666E-3</v>
      </c>
      <c r="P149" s="67">
        <v>4.1666666666666666E-3</v>
      </c>
      <c r="Q149" s="67">
        <v>4.1666666666666666E-3</v>
      </c>
      <c r="R149" s="67">
        <v>4.1666666666666666E-3</v>
      </c>
      <c r="S149" s="67">
        <v>4.1666666666666666E-3</v>
      </c>
      <c r="T149" s="118">
        <v>4.1666666666666666E-3</v>
      </c>
    </row>
    <row r="150" spans="1:20" s="36" customFormat="1" ht="12.75">
      <c r="A150" s="39"/>
      <c r="B150" s="37" t="s">
        <v>11</v>
      </c>
      <c r="C150" s="40"/>
      <c r="D150" s="33"/>
      <c r="F150" s="66">
        <v>1.1666666666666667E-2</v>
      </c>
      <c r="G150" s="67">
        <v>1.1666666666666667E-2</v>
      </c>
      <c r="H150" s="67">
        <v>1.2333333333333333E-2</v>
      </c>
      <c r="I150" s="67">
        <v>1.4E-2</v>
      </c>
      <c r="J150" s="67">
        <v>1.2499999999999999E-2</v>
      </c>
      <c r="K150" s="67">
        <v>1.0833333333333334E-2</v>
      </c>
      <c r="L150" s="67">
        <v>6.6666666666666671E-3</v>
      </c>
      <c r="M150" s="67">
        <v>7.4999999999999997E-3</v>
      </c>
      <c r="N150" s="67">
        <v>6.3333333333333332E-3</v>
      </c>
      <c r="O150" s="67">
        <v>6.3333333333333332E-3</v>
      </c>
      <c r="P150" s="67">
        <v>6.3333333333333332E-3</v>
      </c>
      <c r="Q150" s="67">
        <v>7.0000000000000001E-3</v>
      </c>
      <c r="R150" s="67">
        <v>0.01</v>
      </c>
      <c r="S150" s="67">
        <v>1.2499999999999999E-2</v>
      </c>
      <c r="T150" s="118">
        <v>1.4999999999999999E-2</v>
      </c>
    </row>
    <row r="151" spans="1:20" s="3" customFormat="1" ht="12.75">
      <c r="A151" s="39"/>
      <c r="B151" s="37"/>
      <c r="C151" s="41"/>
      <c r="D151" s="33"/>
      <c r="F151" s="58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63"/>
    </row>
    <row r="152" spans="1:20" s="3" customFormat="1" ht="12.75">
      <c r="A152" s="37" t="s">
        <v>85</v>
      </c>
      <c r="B152" s="37"/>
      <c r="C152" s="42"/>
      <c r="D152" s="33"/>
      <c r="F152" s="58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5"/>
    </row>
    <row r="153" spans="1:20" s="3" customFormat="1" ht="12.75">
      <c r="A153" s="39"/>
      <c r="B153" s="37" t="s">
        <v>4</v>
      </c>
      <c r="C153" s="40"/>
      <c r="D153" s="33"/>
      <c r="F153" s="119">
        <v>0.12</v>
      </c>
      <c r="G153" s="100">
        <v>0.12</v>
      </c>
      <c r="H153" s="100">
        <v>0.12</v>
      </c>
      <c r="I153" s="101">
        <v>0.1</v>
      </c>
      <c r="J153" s="101">
        <v>0.1</v>
      </c>
      <c r="K153" s="101">
        <v>0.09</v>
      </c>
      <c r="L153" s="101">
        <v>0.09</v>
      </c>
      <c r="M153" s="101">
        <v>0.15</v>
      </c>
      <c r="N153" s="101">
        <v>0.15</v>
      </c>
      <c r="O153" s="101">
        <v>0.15</v>
      </c>
      <c r="P153" s="101">
        <v>0.14000000000000001</v>
      </c>
      <c r="Q153" s="101">
        <v>0.14000000000000001</v>
      </c>
      <c r="R153" s="101">
        <v>0.14000000000000001</v>
      </c>
      <c r="S153" s="101">
        <v>0.14000000000000001</v>
      </c>
      <c r="T153" s="120">
        <v>0.14000000000000001</v>
      </c>
    </row>
    <row r="154" spans="1:20" s="3" customFormat="1" ht="12.75">
      <c r="A154" s="39"/>
      <c r="B154" s="37" t="s">
        <v>5</v>
      </c>
      <c r="C154" s="40"/>
      <c r="D154" s="33"/>
      <c r="F154" s="119">
        <v>0.03</v>
      </c>
      <c r="G154" s="100">
        <v>0.03</v>
      </c>
      <c r="H154" s="100">
        <v>0.03</v>
      </c>
      <c r="I154" s="101">
        <v>0.03</v>
      </c>
      <c r="J154" s="101">
        <v>0.03</v>
      </c>
      <c r="K154" s="101">
        <v>0.03</v>
      </c>
      <c r="L154" s="101">
        <v>0.03</v>
      </c>
      <c r="M154" s="101">
        <v>0.03</v>
      </c>
      <c r="N154" s="101">
        <v>0.03</v>
      </c>
      <c r="O154" s="101">
        <v>0.03</v>
      </c>
      <c r="P154" s="101">
        <v>0.03</v>
      </c>
      <c r="Q154" s="101">
        <v>0.03</v>
      </c>
      <c r="R154" s="101">
        <v>0.03</v>
      </c>
      <c r="S154" s="101">
        <v>0.03</v>
      </c>
      <c r="T154" s="120">
        <v>0.03</v>
      </c>
    </row>
    <row r="155" spans="1:20" s="3" customFormat="1" ht="12.75">
      <c r="A155" s="39"/>
      <c r="B155" s="37" t="s">
        <v>6</v>
      </c>
      <c r="C155" s="40"/>
      <c r="D155" s="33"/>
      <c r="F155" s="121">
        <v>0.25</v>
      </c>
      <c r="G155" s="102">
        <v>0.25</v>
      </c>
      <c r="H155" s="102">
        <v>0.25</v>
      </c>
      <c r="I155" s="102">
        <v>0.2</v>
      </c>
      <c r="J155" s="102">
        <v>0.2</v>
      </c>
      <c r="K155" s="102">
        <v>0.2</v>
      </c>
      <c r="L155" s="102">
        <v>0.2</v>
      </c>
      <c r="M155" s="102">
        <v>0.15</v>
      </c>
      <c r="N155" s="102">
        <v>0.15</v>
      </c>
      <c r="O155" s="102">
        <v>0.15</v>
      </c>
      <c r="P155" s="102">
        <v>0.15</v>
      </c>
      <c r="Q155" s="102">
        <v>0.25</v>
      </c>
      <c r="R155" s="102">
        <v>0.25</v>
      </c>
      <c r="S155" s="102">
        <v>0.25</v>
      </c>
      <c r="T155" s="122">
        <v>0.25</v>
      </c>
    </row>
    <row r="156" spans="1:20" s="3" customFormat="1" ht="12.75">
      <c r="A156" s="39"/>
      <c r="B156" s="37" t="s">
        <v>7</v>
      </c>
      <c r="C156" s="40"/>
      <c r="D156" s="33"/>
      <c r="F156" s="119">
        <v>2.5000000000000001E-2</v>
      </c>
      <c r="G156" s="100">
        <v>2.5000000000000001E-2</v>
      </c>
      <c r="H156" s="100">
        <v>2.3E-2</v>
      </c>
      <c r="I156" s="101">
        <v>0.02</v>
      </c>
      <c r="J156" s="101">
        <v>0.02</v>
      </c>
      <c r="K156" s="101">
        <v>2.5000000000000001E-2</v>
      </c>
      <c r="L156" s="101">
        <v>2.5000000000000001E-2</v>
      </c>
      <c r="M156" s="101">
        <v>2.5000000000000001E-2</v>
      </c>
      <c r="N156" s="101">
        <v>2.5000000000000001E-2</v>
      </c>
      <c r="O156" s="101">
        <v>0.02</v>
      </c>
      <c r="P156" s="101">
        <v>0.02</v>
      </c>
      <c r="Q156" s="101">
        <v>2.5000000000000001E-2</v>
      </c>
      <c r="R156" s="101">
        <v>2.5000000000000001E-2</v>
      </c>
      <c r="S156" s="101">
        <v>2.5000000000000001E-2</v>
      </c>
      <c r="T156" s="120">
        <v>2.5000000000000001E-2</v>
      </c>
    </row>
    <row r="157" spans="1:20" s="3" customFormat="1" ht="12.75">
      <c r="A157" s="39"/>
      <c r="B157" s="37"/>
      <c r="C157" s="41"/>
      <c r="D157" s="33"/>
      <c r="F157" s="58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63"/>
    </row>
    <row r="158" spans="1:20" s="3" customFormat="1" ht="12.75">
      <c r="A158" s="37" t="s">
        <v>86</v>
      </c>
      <c r="B158" s="37"/>
      <c r="C158" s="41"/>
      <c r="D158" s="33"/>
      <c r="F158" s="58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63"/>
    </row>
    <row r="159" spans="1:20" s="3" customFormat="1" ht="12.75">
      <c r="A159" s="39"/>
      <c r="B159" s="37" t="s">
        <v>87</v>
      </c>
      <c r="C159" s="41"/>
      <c r="D159" s="33"/>
      <c r="F159" s="58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63"/>
    </row>
    <row r="160" spans="1:20" s="3" customFormat="1" ht="12.75">
      <c r="A160" s="39"/>
      <c r="B160" s="39" t="s">
        <v>117</v>
      </c>
      <c r="C160" s="40"/>
      <c r="D160" s="33"/>
      <c r="F160" s="123">
        <v>0.02</v>
      </c>
      <c r="G160" s="103">
        <v>1.4999999999999999E-2</v>
      </c>
      <c r="H160" s="103">
        <v>1.2E-2</v>
      </c>
      <c r="I160" s="104">
        <v>0.02</v>
      </c>
      <c r="J160" s="104">
        <v>0.02</v>
      </c>
      <c r="K160" s="104">
        <v>1.7999999999999999E-2</v>
      </c>
      <c r="L160" s="104">
        <v>1.4999999999999999E-2</v>
      </c>
      <c r="M160" s="104">
        <v>1.4999999999999999E-2</v>
      </c>
      <c r="N160" s="104">
        <v>1.4999999999999999E-2</v>
      </c>
      <c r="O160" s="104">
        <v>0.02</v>
      </c>
      <c r="P160" s="104">
        <v>0.02</v>
      </c>
      <c r="Q160" s="104">
        <v>0.02</v>
      </c>
      <c r="R160" s="104">
        <v>0.02</v>
      </c>
      <c r="S160" s="104">
        <v>1.7999999999999999E-2</v>
      </c>
      <c r="T160" s="124">
        <v>1.4999999999999999E-2</v>
      </c>
    </row>
    <row r="161" spans="1:20" s="3" customFormat="1" ht="12.75">
      <c r="A161" s="39"/>
      <c r="B161" s="39" t="s">
        <v>88</v>
      </c>
      <c r="C161" s="40"/>
      <c r="D161" s="33"/>
      <c r="F161" s="123">
        <v>1.2E-2</v>
      </c>
      <c r="G161" s="103">
        <v>1.2E-2</v>
      </c>
      <c r="H161" s="103">
        <v>8.9999999999999993E-3</v>
      </c>
      <c r="I161" s="104">
        <v>0.01</v>
      </c>
      <c r="J161" s="104">
        <v>1.2E-2</v>
      </c>
      <c r="K161" s="104">
        <v>0.01</v>
      </c>
      <c r="L161" s="104">
        <v>0.01</v>
      </c>
      <c r="M161" s="104">
        <v>0.01</v>
      </c>
      <c r="N161" s="104">
        <v>1.4999999999999999E-2</v>
      </c>
      <c r="O161" s="104">
        <v>1.4999999999999999E-2</v>
      </c>
      <c r="P161" s="104">
        <v>1.4999999999999999E-2</v>
      </c>
      <c r="Q161" s="104">
        <v>1.4999999999999999E-2</v>
      </c>
      <c r="R161" s="104">
        <v>8.9999999999999993E-3</v>
      </c>
      <c r="S161" s="104">
        <v>8.9999999999999993E-3</v>
      </c>
      <c r="T161" s="124">
        <v>8.9999999999999993E-3</v>
      </c>
    </row>
    <row r="162" spans="1:20" s="3" customFormat="1" ht="12.75">
      <c r="A162" s="39"/>
      <c r="B162" s="37"/>
      <c r="C162" s="40"/>
      <c r="D162" s="33"/>
      <c r="F162" s="58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8"/>
    </row>
    <row r="163" spans="1:20" s="3" customFormat="1" ht="12.75">
      <c r="A163" s="39"/>
      <c r="B163" s="37" t="s">
        <v>9</v>
      </c>
      <c r="C163" s="40"/>
      <c r="D163" s="33"/>
      <c r="F163" s="58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8"/>
    </row>
    <row r="164" spans="1:20" s="3" customFormat="1" ht="12.75">
      <c r="A164" s="39"/>
      <c r="B164" s="39" t="s">
        <v>117</v>
      </c>
      <c r="C164" s="40"/>
      <c r="D164" s="33"/>
      <c r="F164" s="123">
        <v>0.01</v>
      </c>
      <c r="G164" s="103">
        <v>0.01</v>
      </c>
      <c r="H164" s="103">
        <v>0.01</v>
      </c>
      <c r="I164" s="104">
        <v>0.01</v>
      </c>
      <c r="J164" s="104">
        <v>0.01</v>
      </c>
      <c r="K164" s="104">
        <v>0.01</v>
      </c>
      <c r="L164" s="104">
        <v>0.01</v>
      </c>
      <c r="M164" s="104">
        <v>0.01</v>
      </c>
      <c r="N164" s="104">
        <v>0.01</v>
      </c>
      <c r="O164" s="104">
        <v>0.01</v>
      </c>
      <c r="P164" s="104">
        <v>0.01</v>
      </c>
      <c r="Q164" s="104">
        <v>8.9999999999999993E-3</v>
      </c>
      <c r="R164" s="104">
        <v>8.9999999999999993E-3</v>
      </c>
      <c r="S164" s="104">
        <v>8.9999999999999993E-3</v>
      </c>
      <c r="T164" s="124">
        <v>8.9999999999999993E-3</v>
      </c>
    </row>
    <row r="165" spans="1:20" s="3" customFormat="1" ht="12.75">
      <c r="A165" s="39"/>
      <c r="B165" s="39" t="s">
        <v>88</v>
      </c>
      <c r="C165" s="40"/>
      <c r="D165" s="33"/>
      <c r="F165" s="123">
        <v>0.01</v>
      </c>
      <c r="G165" s="103">
        <v>0.01</v>
      </c>
      <c r="H165" s="103">
        <v>0.01</v>
      </c>
      <c r="I165" s="104">
        <v>0.01</v>
      </c>
      <c r="J165" s="104">
        <v>0.01</v>
      </c>
      <c r="K165" s="104">
        <v>0.01</v>
      </c>
      <c r="L165" s="104">
        <v>0.01</v>
      </c>
      <c r="M165" s="104">
        <v>0.01</v>
      </c>
      <c r="N165" s="104">
        <v>0.01</v>
      </c>
      <c r="O165" s="104">
        <v>0.01</v>
      </c>
      <c r="P165" s="104">
        <v>0.01</v>
      </c>
      <c r="Q165" s="104">
        <v>8.9999999999999993E-3</v>
      </c>
      <c r="R165" s="104">
        <v>8.9999999999999993E-3</v>
      </c>
      <c r="S165" s="104">
        <v>8.9999999999999993E-3</v>
      </c>
      <c r="T165" s="124">
        <v>8.9999999999999993E-3</v>
      </c>
    </row>
    <row r="166" spans="1:20" s="3" customFormat="1" ht="12.75">
      <c r="A166" s="39"/>
      <c r="B166" s="37"/>
      <c r="C166" s="40"/>
      <c r="D166" s="33"/>
      <c r="F166" s="58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8"/>
    </row>
    <row r="167" spans="1:20" s="3" customFormat="1" ht="12.75">
      <c r="A167" s="39"/>
      <c r="B167" s="37" t="s">
        <v>89</v>
      </c>
      <c r="C167" s="40"/>
      <c r="D167" s="33"/>
      <c r="F167" s="58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8"/>
    </row>
    <row r="168" spans="1:20" s="3" customFormat="1" ht="12.75">
      <c r="A168" s="39"/>
      <c r="B168" s="39" t="s">
        <v>117</v>
      </c>
      <c r="C168" s="40"/>
      <c r="D168" s="33"/>
      <c r="F168" s="123">
        <v>8.0000000000000002E-3</v>
      </c>
      <c r="G168" s="103">
        <v>8.0000000000000002E-3</v>
      </c>
      <c r="H168" s="103">
        <v>8.0000000000000002E-3</v>
      </c>
      <c r="I168" s="104">
        <v>8.0000000000000002E-3</v>
      </c>
      <c r="J168" s="104">
        <v>8.0000000000000002E-3</v>
      </c>
      <c r="K168" s="104">
        <v>8.0000000000000002E-3</v>
      </c>
      <c r="L168" s="104">
        <v>8.0000000000000002E-3</v>
      </c>
      <c r="M168" s="104">
        <v>0.01</v>
      </c>
      <c r="N168" s="104">
        <v>1.2E-2</v>
      </c>
      <c r="O168" s="104">
        <v>0.01</v>
      </c>
      <c r="P168" s="104">
        <v>1.2E-2</v>
      </c>
      <c r="Q168" s="104">
        <v>1.2E-2</v>
      </c>
      <c r="R168" s="104">
        <v>0.01</v>
      </c>
      <c r="S168" s="104">
        <v>8.9999999999999993E-3</v>
      </c>
      <c r="T168" s="124">
        <v>8.9999999999999993E-3</v>
      </c>
    </row>
    <row r="169" spans="1:20" s="3" customFormat="1" ht="12.75">
      <c r="A169" s="39"/>
      <c r="B169" s="39" t="s">
        <v>88</v>
      </c>
      <c r="C169" s="40"/>
      <c r="D169" s="33"/>
      <c r="F169" s="123">
        <v>8.0000000000000002E-3</v>
      </c>
      <c r="G169" s="103">
        <v>8.0000000000000002E-3</v>
      </c>
      <c r="H169" s="103">
        <v>8.0000000000000002E-3</v>
      </c>
      <c r="I169" s="104">
        <v>8.0000000000000002E-3</v>
      </c>
      <c r="J169" s="104">
        <v>8.0000000000000002E-3</v>
      </c>
      <c r="K169" s="104">
        <v>8.0000000000000002E-3</v>
      </c>
      <c r="L169" s="104">
        <v>8.0000000000000002E-3</v>
      </c>
      <c r="M169" s="104">
        <v>0.01</v>
      </c>
      <c r="N169" s="104">
        <v>1.2E-2</v>
      </c>
      <c r="O169" s="104">
        <v>0.01</v>
      </c>
      <c r="P169" s="104">
        <v>1.2E-2</v>
      </c>
      <c r="Q169" s="104">
        <v>1.2E-2</v>
      </c>
      <c r="R169" s="104">
        <v>1.2E-2</v>
      </c>
      <c r="S169" s="104">
        <v>8.9999999999999993E-3</v>
      </c>
      <c r="T169" s="124">
        <v>8.9999999999999993E-3</v>
      </c>
    </row>
    <row r="170" spans="1:20" s="3" customFormat="1" ht="12.75">
      <c r="A170" s="39"/>
      <c r="B170" s="37"/>
      <c r="C170" s="41"/>
      <c r="D170" s="33"/>
      <c r="F170" s="58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63"/>
    </row>
    <row r="171" spans="1:20" s="3" customFormat="1" ht="12.75">
      <c r="A171" s="37" t="s">
        <v>118</v>
      </c>
      <c r="B171" s="37"/>
      <c r="C171" s="41"/>
      <c r="D171" s="33"/>
      <c r="F171" s="58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63"/>
    </row>
    <row r="172" spans="1:20" s="3" customFormat="1" ht="12.75">
      <c r="A172" s="39"/>
      <c r="B172" s="37" t="s">
        <v>12</v>
      </c>
      <c r="C172" s="41"/>
      <c r="D172" s="33"/>
      <c r="F172" s="125">
        <v>0.12</v>
      </c>
      <c r="G172" s="105">
        <v>0.06</v>
      </c>
      <c r="H172" s="105">
        <v>0.05</v>
      </c>
      <c r="I172" s="106">
        <v>0.08</v>
      </c>
      <c r="J172" s="106">
        <v>0.05</v>
      </c>
      <c r="K172" s="106">
        <v>0.05</v>
      </c>
      <c r="L172" s="106">
        <v>0.05</v>
      </c>
      <c r="M172" s="106">
        <v>0.08</v>
      </c>
      <c r="N172" s="106">
        <v>0.1</v>
      </c>
      <c r="O172" s="106">
        <v>0.12</v>
      </c>
      <c r="P172" s="106">
        <v>0.12</v>
      </c>
      <c r="Q172" s="106">
        <v>0.11</v>
      </c>
      <c r="R172" s="106">
        <v>0.08</v>
      </c>
      <c r="S172" s="106">
        <v>0.06</v>
      </c>
      <c r="T172" s="126">
        <v>0.06</v>
      </c>
    </row>
    <row r="173" spans="1:20" s="3" customFormat="1" ht="12.75">
      <c r="A173" s="39"/>
      <c r="B173" s="37" t="s">
        <v>10</v>
      </c>
      <c r="C173" s="41"/>
      <c r="D173" s="33"/>
      <c r="F173" s="125">
        <v>7.0000000000000007E-2</v>
      </c>
      <c r="G173" s="105">
        <v>0.04</v>
      </c>
      <c r="H173" s="105">
        <v>0.03</v>
      </c>
      <c r="I173" s="106">
        <v>0.05</v>
      </c>
      <c r="J173" s="106">
        <v>0.05</v>
      </c>
      <c r="K173" s="106">
        <v>0.06</v>
      </c>
      <c r="L173" s="106">
        <v>0.05</v>
      </c>
      <c r="M173" s="106">
        <v>0.06</v>
      </c>
      <c r="N173" s="106">
        <v>7.0000000000000007E-2</v>
      </c>
      <c r="O173" s="106">
        <v>7.0000000000000007E-2</v>
      </c>
      <c r="P173" s="106">
        <v>0.08</v>
      </c>
      <c r="Q173" s="106">
        <v>0.08</v>
      </c>
      <c r="R173" s="106">
        <v>0.05</v>
      </c>
      <c r="S173" s="106">
        <v>0.05</v>
      </c>
      <c r="T173" s="126">
        <v>0.05</v>
      </c>
    </row>
    <row r="174" spans="1:20" s="3" customFormat="1" ht="12.75">
      <c r="A174" s="39"/>
      <c r="B174" s="37"/>
      <c r="C174" s="41"/>
      <c r="D174" s="33"/>
      <c r="F174" s="58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63"/>
    </row>
    <row r="175" spans="1:20" s="3" customFormat="1" ht="12.75">
      <c r="A175" s="37" t="s">
        <v>90</v>
      </c>
      <c r="B175" s="37"/>
      <c r="C175" s="41"/>
      <c r="D175" s="33"/>
      <c r="F175" s="58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63"/>
    </row>
    <row r="176" spans="1:20" s="3" customFormat="1" ht="12.75">
      <c r="A176" s="39"/>
      <c r="B176" s="37" t="s">
        <v>91</v>
      </c>
      <c r="C176" s="40"/>
      <c r="D176" s="33"/>
      <c r="F176" s="127">
        <v>0.9</v>
      </c>
      <c r="G176" s="107">
        <v>0.9</v>
      </c>
      <c r="H176" s="107">
        <v>0.9</v>
      </c>
      <c r="I176" s="107">
        <v>0.9</v>
      </c>
      <c r="J176" s="107">
        <v>0.9</v>
      </c>
      <c r="K176" s="107">
        <v>0.9</v>
      </c>
      <c r="L176" s="107">
        <v>0.9</v>
      </c>
      <c r="M176" s="107">
        <v>0.9</v>
      </c>
      <c r="N176" s="107">
        <v>0.9</v>
      </c>
      <c r="O176" s="107">
        <v>0.9</v>
      </c>
      <c r="P176" s="107">
        <v>0.9</v>
      </c>
      <c r="Q176" s="107">
        <v>0.9</v>
      </c>
      <c r="R176" s="107">
        <v>0.9</v>
      </c>
      <c r="S176" s="107">
        <v>0.9</v>
      </c>
      <c r="T176" s="128">
        <v>0.9</v>
      </c>
    </row>
    <row r="177" spans="1:20" s="3" customFormat="1" ht="12.75">
      <c r="A177" s="39"/>
      <c r="B177" s="37" t="s">
        <v>92</v>
      </c>
      <c r="C177" s="40"/>
      <c r="D177" s="33"/>
      <c r="F177" s="129">
        <v>0.49295774647887325</v>
      </c>
      <c r="G177" s="108">
        <v>0.53061224489795922</v>
      </c>
      <c r="H177" s="108">
        <v>0.54137115839243499</v>
      </c>
      <c r="I177" s="109">
        <v>0.5</v>
      </c>
      <c r="J177" s="109">
        <v>0.5</v>
      </c>
      <c r="K177" s="109">
        <v>0.5</v>
      </c>
      <c r="L177" s="109">
        <v>0.5</v>
      </c>
      <c r="M177" s="109">
        <v>0.5</v>
      </c>
      <c r="N177" s="109">
        <v>0.5</v>
      </c>
      <c r="O177" s="109">
        <v>0.5</v>
      </c>
      <c r="P177" s="109">
        <v>0.5</v>
      </c>
      <c r="Q177" s="109">
        <v>0.5</v>
      </c>
      <c r="R177" s="109">
        <v>0.5</v>
      </c>
      <c r="S177" s="109">
        <v>0.5</v>
      </c>
      <c r="T177" s="130">
        <v>0.5</v>
      </c>
    </row>
    <row r="178" spans="1:20" s="3" customFormat="1" ht="12.75">
      <c r="A178" s="39"/>
      <c r="B178" s="37"/>
      <c r="C178" s="41"/>
      <c r="D178" s="33"/>
      <c r="F178" s="58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63"/>
    </row>
    <row r="179" spans="1:20" s="3" customFormat="1" ht="12.75">
      <c r="A179" s="37" t="s">
        <v>93</v>
      </c>
      <c r="B179" s="37"/>
      <c r="C179" s="41"/>
      <c r="D179" s="33"/>
      <c r="F179" s="58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63"/>
    </row>
    <row r="180" spans="1:20" s="3" customFormat="1" ht="12.75">
      <c r="A180" s="39"/>
      <c r="B180" s="37" t="s">
        <v>94</v>
      </c>
      <c r="C180" s="40"/>
      <c r="D180" s="33"/>
      <c r="F180" s="131">
        <v>0.96</v>
      </c>
      <c r="G180" s="110">
        <v>0.95</v>
      </c>
      <c r="H180" s="110">
        <v>0.97</v>
      </c>
      <c r="I180" s="111">
        <v>0.85</v>
      </c>
      <c r="J180" s="111">
        <v>0.85</v>
      </c>
      <c r="K180" s="111">
        <v>0.85</v>
      </c>
      <c r="L180" s="111">
        <v>0.87</v>
      </c>
      <c r="M180" s="111">
        <v>0.86</v>
      </c>
      <c r="N180" s="111">
        <v>0.86</v>
      </c>
      <c r="O180" s="111">
        <v>0.86</v>
      </c>
      <c r="P180" s="111">
        <v>0.87</v>
      </c>
      <c r="Q180" s="111">
        <v>0.88</v>
      </c>
      <c r="R180" s="111">
        <v>0.88</v>
      </c>
      <c r="S180" s="111">
        <v>0.86</v>
      </c>
      <c r="T180" s="132">
        <v>0.85</v>
      </c>
    </row>
    <row r="181" spans="1:20" s="3" customFormat="1" ht="12.75">
      <c r="A181" s="39"/>
      <c r="B181" s="37" t="s">
        <v>95</v>
      </c>
      <c r="C181" s="40"/>
      <c r="D181" s="33"/>
      <c r="F181" s="131">
        <v>1</v>
      </c>
      <c r="G181" s="110">
        <v>1</v>
      </c>
      <c r="H181" s="110">
        <v>1</v>
      </c>
      <c r="I181" s="110">
        <v>0.85</v>
      </c>
      <c r="J181" s="110">
        <v>0.85</v>
      </c>
      <c r="K181" s="110">
        <v>0.85</v>
      </c>
      <c r="L181" s="110">
        <v>0.85</v>
      </c>
      <c r="M181" s="110">
        <v>0.85</v>
      </c>
      <c r="N181" s="110">
        <v>0.85</v>
      </c>
      <c r="O181" s="110">
        <v>0.85</v>
      </c>
      <c r="P181" s="110">
        <v>0.85</v>
      </c>
      <c r="Q181" s="110">
        <v>0.85</v>
      </c>
      <c r="R181" s="110">
        <v>0.85</v>
      </c>
      <c r="S181" s="110">
        <v>0.85</v>
      </c>
      <c r="T181" s="132">
        <v>0.85</v>
      </c>
    </row>
    <row r="182" spans="1:20" s="3" customFormat="1" ht="12.75">
      <c r="A182" s="39"/>
      <c r="B182" s="37" t="s">
        <v>10</v>
      </c>
      <c r="C182" s="40"/>
      <c r="D182" s="33"/>
      <c r="F182" s="131">
        <v>0.98</v>
      </c>
      <c r="G182" s="110">
        <v>0.98</v>
      </c>
      <c r="H182" s="110">
        <v>0.98</v>
      </c>
      <c r="I182" s="111">
        <v>0.95</v>
      </c>
      <c r="J182" s="111">
        <v>0.95</v>
      </c>
      <c r="K182" s="111">
        <v>0.95</v>
      </c>
      <c r="L182" s="111">
        <v>0.95</v>
      </c>
      <c r="M182" s="111">
        <v>0.95</v>
      </c>
      <c r="N182" s="111">
        <v>0.95</v>
      </c>
      <c r="O182" s="111">
        <v>0.88</v>
      </c>
      <c r="P182" s="111">
        <v>0.88</v>
      </c>
      <c r="Q182" s="111">
        <v>0.88</v>
      </c>
      <c r="R182" s="111">
        <v>0.95</v>
      </c>
      <c r="S182" s="111">
        <v>0.95</v>
      </c>
      <c r="T182" s="132">
        <v>0.95</v>
      </c>
    </row>
    <row r="183" spans="1:20" s="3" customFormat="1" ht="12.75">
      <c r="A183" s="39"/>
      <c r="B183" s="37"/>
      <c r="C183" s="40"/>
      <c r="D183" s="33"/>
      <c r="F183" s="58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63"/>
    </row>
    <row r="184" spans="1:20" s="3" customFormat="1" ht="12.75">
      <c r="A184" s="37" t="s">
        <v>3</v>
      </c>
      <c r="B184" s="37"/>
      <c r="C184" s="40"/>
      <c r="D184" s="33"/>
      <c r="F184" s="58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8"/>
    </row>
    <row r="185" spans="1:20" s="3" customFormat="1" ht="12.75">
      <c r="A185" s="39"/>
      <c r="B185" s="37" t="s">
        <v>94</v>
      </c>
      <c r="C185" s="40"/>
      <c r="D185" s="33"/>
      <c r="F185" s="131">
        <v>0.48</v>
      </c>
      <c r="G185" s="110">
        <v>0.48</v>
      </c>
      <c r="H185" s="110">
        <v>0.45</v>
      </c>
      <c r="I185" s="112">
        <v>0.48</v>
      </c>
      <c r="J185" s="112">
        <v>0.48</v>
      </c>
      <c r="K185" s="112">
        <v>0.48</v>
      </c>
      <c r="L185" s="112">
        <v>0.42</v>
      </c>
      <c r="M185" s="112">
        <v>0.44</v>
      </c>
      <c r="N185" s="112">
        <v>0.45</v>
      </c>
      <c r="O185" s="112">
        <v>0.35</v>
      </c>
      <c r="P185" s="112">
        <v>0.35</v>
      </c>
      <c r="Q185" s="112">
        <v>0.35</v>
      </c>
      <c r="R185" s="112">
        <v>0.45</v>
      </c>
      <c r="S185" s="112">
        <v>0.45</v>
      </c>
      <c r="T185" s="133">
        <v>0.45</v>
      </c>
    </row>
    <row r="186" spans="1:20" s="3" customFormat="1" ht="12.75">
      <c r="A186" s="39"/>
      <c r="B186" s="37" t="s">
        <v>95</v>
      </c>
      <c r="C186" s="41"/>
      <c r="D186" s="33"/>
      <c r="F186" s="131">
        <v>0.48</v>
      </c>
      <c r="G186" s="110">
        <v>0.48</v>
      </c>
      <c r="H186" s="110">
        <v>0.45</v>
      </c>
      <c r="I186" s="112">
        <v>0.43</v>
      </c>
      <c r="J186" s="112">
        <v>0.43</v>
      </c>
      <c r="K186" s="112">
        <v>0.43</v>
      </c>
      <c r="L186" s="112">
        <v>0.43</v>
      </c>
      <c r="M186" s="112">
        <v>0.41</v>
      </c>
      <c r="N186" s="112">
        <v>0.36</v>
      </c>
      <c r="O186" s="112">
        <v>0.26</v>
      </c>
      <c r="P186" s="112">
        <v>0.22</v>
      </c>
      <c r="Q186" s="112">
        <v>0.17</v>
      </c>
      <c r="R186" s="112">
        <v>0.17</v>
      </c>
      <c r="S186" s="112">
        <v>0.17</v>
      </c>
      <c r="T186" s="133">
        <v>0.43</v>
      </c>
    </row>
    <row r="187" spans="1:20" s="3" customFormat="1" ht="12.75">
      <c r="A187" s="39"/>
      <c r="B187" s="37" t="s">
        <v>10</v>
      </c>
      <c r="C187" s="41"/>
      <c r="D187" s="33"/>
      <c r="F187" s="131">
        <v>0.57999999999999996</v>
      </c>
      <c r="G187" s="110">
        <v>0.57999999999999996</v>
      </c>
      <c r="H187" s="110">
        <v>0.55000000000000004</v>
      </c>
      <c r="I187" s="112">
        <v>0.55000000000000004</v>
      </c>
      <c r="J187" s="112">
        <v>0.55000000000000004</v>
      </c>
      <c r="K187" s="112">
        <v>0.55000000000000004</v>
      </c>
      <c r="L187" s="112">
        <v>0.55000000000000004</v>
      </c>
      <c r="M187" s="112">
        <v>0.55000000000000004</v>
      </c>
      <c r="N187" s="112">
        <v>0.55000000000000004</v>
      </c>
      <c r="O187" s="112">
        <v>0.45</v>
      </c>
      <c r="P187" s="112">
        <v>0.45</v>
      </c>
      <c r="Q187" s="112">
        <v>0.45</v>
      </c>
      <c r="R187" s="112">
        <v>0.55000000000000004</v>
      </c>
      <c r="S187" s="112">
        <v>0.55000000000000004</v>
      </c>
      <c r="T187" s="133">
        <v>0.55000000000000004</v>
      </c>
    </row>
    <row r="188" spans="1:20" s="3" customFormat="1" ht="12.75">
      <c r="A188" s="39"/>
      <c r="B188" s="37"/>
      <c r="C188" s="41"/>
      <c r="D188" s="33"/>
      <c r="E188" s="33"/>
      <c r="F188" s="62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63"/>
    </row>
    <row r="189" spans="1:20" s="3" customFormat="1" ht="12.75">
      <c r="A189" s="39" t="s">
        <v>96</v>
      </c>
      <c r="B189" s="37"/>
      <c r="C189" s="41"/>
      <c r="D189" s="33"/>
      <c r="E189" s="33"/>
      <c r="F189" s="62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63"/>
    </row>
    <row r="190" spans="1:20" s="3" customFormat="1" ht="12.75">
      <c r="A190" s="39"/>
      <c r="B190" s="37" t="s">
        <v>97</v>
      </c>
      <c r="C190" s="44"/>
      <c r="D190" s="33"/>
      <c r="E190" s="33"/>
      <c r="F190" s="73">
        <v>32</v>
      </c>
      <c r="G190" s="48">
        <v>35</v>
      </c>
      <c r="H190" s="48">
        <v>31</v>
      </c>
      <c r="I190" s="113">
        <v>31</v>
      </c>
      <c r="J190" s="113">
        <v>32</v>
      </c>
      <c r="K190" s="113">
        <v>32</v>
      </c>
      <c r="L190" s="113">
        <v>30</v>
      </c>
      <c r="M190" s="113">
        <v>30</v>
      </c>
      <c r="N190" s="113">
        <v>31</v>
      </c>
      <c r="O190" s="113">
        <v>33</v>
      </c>
      <c r="P190" s="113">
        <v>33</v>
      </c>
      <c r="Q190" s="113">
        <v>33</v>
      </c>
      <c r="R190" s="113">
        <v>33</v>
      </c>
      <c r="S190" s="113">
        <v>33</v>
      </c>
      <c r="T190" s="134">
        <v>33</v>
      </c>
    </row>
    <row r="191" spans="1:20" s="3" customFormat="1" ht="12.75">
      <c r="A191" s="39"/>
      <c r="B191" s="37" t="s">
        <v>98</v>
      </c>
      <c r="C191" s="44"/>
      <c r="D191" s="33"/>
      <c r="E191" s="33"/>
      <c r="F191" s="73">
        <v>40</v>
      </c>
      <c r="G191" s="48">
        <v>41</v>
      </c>
      <c r="H191" s="48">
        <v>43</v>
      </c>
      <c r="I191" s="113">
        <v>38</v>
      </c>
      <c r="J191" s="113">
        <v>40</v>
      </c>
      <c r="K191" s="113">
        <v>40</v>
      </c>
      <c r="L191" s="113">
        <v>38</v>
      </c>
      <c r="M191" s="113">
        <v>43</v>
      </c>
      <c r="N191" s="113">
        <v>43</v>
      </c>
      <c r="O191" s="113">
        <v>41</v>
      </c>
      <c r="P191" s="113">
        <v>42</v>
      </c>
      <c r="Q191" s="113">
        <v>42</v>
      </c>
      <c r="R191" s="113">
        <v>42</v>
      </c>
      <c r="S191" s="113">
        <v>42</v>
      </c>
      <c r="T191" s="134">
        <v>42</v>
      </c>
    </row>
    <row r="192" spans="1:20" s="3" customFormat="1" ht="12.75">
      <c r="A192" s="39"/>
      <c r="B192" s="37" t="s">
        <v>99</v>
      </c>
      <c r="C192" s="44"/>
      <c r="D192" s="33"/>
      <c r="E192" s="33"/>
      <c r="F192" s="73">
        <v>35</v>
      </c>
      <c r="G192" s="48">
        <v>38</v>
      </c>
      <c r="H192" s="48">
        <v>38</v>
      </c>
      <c r="I192" s="113">
        <v>34</v>
      </c>
      <c r="J192" s="113">
        <v>35</v>
      </c>
      <c r="K192" s="113">
        <v>34</v>
      </c>
      <c r="L192" s="113">
        <v>38</v>
      </c>
      <c r="M192" s="113">
        <v>35</v>
      </c>
      <c r="N192" s="113">
        <v>34</v>
      </c>
      <c r="O192" s="113">
        <v>38</v>
      </c>
      <c r="P192" s="113">
        <v>32</v>
      </c>
      <c r="Q192" s="113">
        <v>32</v>
      </c>
      <c r="R192" s="113">
        <v>30</v>
      </c>
      <c r="S192" s="113">
        <v>35</v>
      </c>
      <c r="T192" s="134">
        <v>36</v>
      </c>
    </row>
    <row r="193" spans="1:20" s="3" customFormat="1" ht="12.75">
      <c r="A193" s="39"/>
      <c r="B193" s="37" t="s">
        <v>100</v>
      </c>
      <c r="C193" s="44"/>
      <c r="D193" s="33"/>
      <c r="E193" s="33"/>
      <c r="F193" s="73">
        <v>28</v>
      </c>
      <c r="G193" s="48">
        <v>29</v>
      </c>
      <c r="H193" s="48">
        <v>32</v>
      </c>
      <c r="I193" s="113">
        <v>32</v>
      </c>
      <c r="J193" s="113">
        <v>31</v>
      </c>
      <c r="K193" s="113">
        <v>30</v>
      </c>
      <c r="L193" s="113">
        <v>32</v>
      </c>
      <c r="M193" s="113">
        <v>32</v>
      </c>
      <c r="N193" s="113">
        <v>32</v>
      </c>
      <c r="O193" s="113">
        <v>30</v>
      </c>
      <c r="P193" s="113">
        <v>28</v>
      </c>
      <c r="Q193" s="113">
        <v>30</v>
      </c>
      <c r="R193" s="113">
        <v>30</v>
      </c>
      <c r="S193" s="113">
        <v>30</v>
      </c>
      <c r="T193" s="134">
        <v>30</v>
      </c>
    </row>
    <row r="194" spans="1:20" s="3" customFormat="1" ht="12.75">
      <c r="A194" s="39"/>
      <c r="B194" s="37" t="s">
        <v>101</v>
      </c>
      <c r="C194" s="44"/>
      <c r="D194" s="33"/>
      <c r="E194" s="33"/>
      <c r="F194" s="73">
        <v>19.5</v>
      </c>
      <c r="G194" s="48">
        <v>18.5</v>
      </c>
      <c r="H194" s="48">
        <v>18.5</v>
      </c>
      <c r="I194" s="113">
        <v>25</v>
      </c>
      <c r="J194" s="113">
        <v>25</v>
      </c>
      <c r="K194" s="113">
        <v>25</v>
      </c>
      <c r="L194" s="113">
        <v>25</v>
      </c>
      <c r="M194" s="113">
        <v>25</v>
      </c>
      <c r="N194" s="113">
        <v>25</v>
      </c>
      <c r="O194" s="113">
        <v>22</v>
      </c>
      <c r="P194" s="113">
        <v>20</v>
      </c>
      <c r="Q194" s="113">
        <v>25</v>
      </c>
      <c r="R194" s="113">
        <v>25</v>
      </c>
      <c r="S194" s="113">
        <v>25</v>
      </c>
      <c r="T194" s="134">
        <v>25</v>
      </c>
    </row>
    <row r="195" spans="1:20" s="3" customFormat="1" ht="12.75">
      <c r="A195" s="39"/>
      <c r="B195" s="37" t="s">
        <v>102</v>
      </c>
      <c r="C195" s="44"/>
      <c r="D195" s="33"/>
      <c r="E195" s="33"/>
      <c r="F195" s="73">
        <v>16</v>
      </c>
      <c r="G195" s="48">
        <v>16</v>
      </c>
      <c r="H195" s="48">
        <v>15</v>
      </c>
      <c r="I195" s="113">
        <v>19</v>
      </c>
      <c r="J195" s="113">
        <v>18</v>
      </c>
      <c r="K195" s="113">
        <v>20</v>
      </c>
      <c r="L195" s="113">
        <v>19</v>
      </c>
      <c r="M195" s="113">
        <v>18</v>
      </c>
      <c r="N195" s="113">
        <v>18.5</v>
      </c>
      <c r="O195" s="113">
        <v>16</v>
      </c>
      <c r="P195" s="113">
        <v>16</v>
      </c>
      <c r="Q195" s="113">
        <v>16</v>
      </c>
      <c r="R195" s="113">
        <v>16</v>
      </c>
      <c r="S195" s="113">
        <v>16</v>
      </c>
      <c r="T195" s="134">
        <v>16</v>
      </c>
    </row>
    <row r="196" spans="1:20" s="3" customFormat="1" ht="12.75">
      <c r="A196" s="39"/>
      <c r="B196" s="37"/>
      <c r="C196" s="45"/>
      <c r="D196" s="33"/>
      <c r="E196" s="33"/>
      <c r="F196" s="69"/>
      <c r="G196" s="56"/>
      <c r="H196" s="56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135"/>
    </row>
    <row r="197" spans="1:20" s="3" customFormat="1" ht="12.75">
      <c r="A197" s="39" t="s">
        <v>103</v>
      </c>
      <c r="B197" s="37"/>
      <c r="C197" s="45"/>
      <c r="D197" s="33"/>
      <c r="E197" s="33"/>
      <c r="F197" s="71"/>
      <c r="G197" s="52"/>
      <c r="H197" s="52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135"/>
    </row>
    <row r="198" spans="1:20" s="3" customFormat="1" ht="12.75">
      <c r="A198" s="39"/>
      <c r="B198" s="37" t="s">
        <v>104</v>
      </c>
      <c r="C198" s="46"/>
      <c r="D198" s="33"/>
      <c r="E198" s="33"/>
      <c r="F198" s="73">
        <v>17</v>
      </c>
      <c r="G198" s="48">
        <v>18</v>
      </c>
      <c r="H198" s="48">
        <v>18.5</v>
      </c>
      <c r="I198" s="48">
        <v>19</v>
      </c>
      <c r="J198" s="48">
        <v>19</v>
      </c>
      <c r="K198" s="48">
        <v>19</v>
      </c>
      <c r="L198" s="48">
        <v>19</v>
      </c>
      <c r="M198" s="48">
        <v>19</v>
      </c>
      <c r="N198" s="48">
        <v>19</v>
      </c>
      <c r="O198" s="48">
        <v>21</v>
      </c>
      <c r="P198" s="48">
        <v>21</v>
      </c>
      <c r="Q198" s="48">
        <v>21</v>
      </c>
      <c r="R198" s="48">
        <v>20</v>
      </c>
      <c r="S198" s="48">
        <v>21</v>
      </c>
      <c r="T198" s="74">
        <v>20</v>
      </c>
    </row>
    <row r="199" spans="1:20" s="3" customFormat="1" ht="12.75">
      <c r="A199" s="39"/>
      <c r="B199" s="37" t="s">
        <v>105</v>
      </c>
      <c r="C199" s="46"/>
      <c r="D199" s="33"/>
      <c r="E199" s="33"/>
      <c r="F199" s="73">
        <v>3</v>
      </c>
      <c r="G199" s="48">
        <v>3</v>
      </c>
      <c r="H199" s="48">
        <v>3</v>
      </c>
      <c r="I199" s="48">
        <v>3</v>
      </c>
      <c r="J199" s="48">
        <v>3</v>
      </c>
      <c r="K199" s="48">
        <v>3</v>
      </c>
      <c r="L199" s="48">
        <v>3</v>
      </c>
      <c r="M199" s="48">
        <v>3</v>
      </c>
      <c r="N199" s="48">
        <v>4</v>
      </c>
      <c r="O199" s="48">
        <v>4</v>
      </c>
      <c r="P199" s="48">
        <v>4</v>
      </c>
      <c r="Q199" s="48">
        <v>4</v>
      </c>
      <c r="R199" s="48">
        <v>3</v>
      </c>
      <c r="S199" s="48">
        <v>3</v>
      </c>
      <c r="T199" s="74">
        <v>3</v>
      </c>
    </row>
    <row r="200" spans="1:20" s="3" customFormat="1" ht="12.75">
      <c r="A200" s="39"/>
      <c r="B200" s="37" t="s">
        <v>0</v>
      </c>
      <c r="C200" s="46"/>
      <c r="D200" s="33"/>
      <c r="E200" s="33"/>
      <c r="F200" s="136">
        <v>3.16532459628987</v>
      </c>
      <c r="G200" s="114">
        <v>3.1197390999999999</v>
      </c>
      <c r="H200" s="114">
        <v>3.1902927292245802</v>
      </c>
      <c r="I200" s="114">
        <v>3.17</v>
      </c>
      <c r="J200" s="114">
        <v>3.1582941607685799</v>
      </c>
      <c r="K200" s="114">
        <v>3.1239100271002682</v>
      </c>
      <c r="L200" s="114">
        <v>3.1042666911880605</v>
      </c>
      <c r="M200" s="114">
        <v>3.221403662275097</v>
      </c>
      <c r="N200" s="114">
        <v>3.2419147259925261</v>
      </c>
      <c r="O200" s="114">
        <v>3.3018523840920144</v>
      </c>
      <c r="P200" s="114">
        <v>3.3761435221863967</v>
      </c>
      <c r="Q200" s="114">
        <v>3.3484304901177002</v>
      </c>
      <c r="R200" s="114">
        <v>3.3484304901177002</v>
      </c>
      <c r="S200" s="114">
        <v>3.3484304901177002</v>
      </c>
      <c r="T200" s="137">
        <v>3.3484304901177002</v>
      </c>
    </row>
    <row r="201" spans="1:20" s="3" customFormat="1" ht="12.75">
      <c r="A201" s="39"/>
      <c r="B201" s="37" t="s">
        <v>1</v>
      </c>
      <c r="C201" s="46"/>
      <c r="D201" s="33"/>
      <c r="E201" s="33"/>
      <c r="F201" s="136">
        <v>4.4227396770318999</v>
      </c>
      <c r="G201" s="114">
        <v>4.2141784449999999</v>
      </c>
      <c r="H201" s="114">
        <v>4.0921982738395704</v>
      </c>
      <c r="I201" s="114">
        <v>3.92</v>
      </c>
      <c r="J201" s="114">
        <v>3.8101489414424901</v>
      </c>
      <c r="K201" s="114">
        <v>3.7295028088037898</v>
      </c>
      <c r="L201" s="114">
        <v>3.7088643003520581</v>
      </c>
      <c r="M201" s="114">
        <v>3.7720736834422102</v>
      </c>
      <c r="N201" s="114">
        <v>3.9336191237644123</v>
      </c>
      <c r="O201" s="114">
        <v>4.0671219368223372</v>
      </c>
      <c r="P201" s="114">
        <v>4.1408550652541072</v>
      </c>
      <c r="Q201" s="114">
        <v>4.1473088934253397</v>
      </c>
      <c r="R201" s="114">
        <v>4.1473088934253397</v>
      </c>
      <c r="S201" s="114">
        <v>4.1473088934253397</v>
      </c>
      <c r="T201" s="137">
        <v>4.1473088934253397</v>
      </c>
    </row>
    <row r="202" spans="1:20" s="3" customFormat="1" ht="12.75">
      <c r="A202" s="39"/>
      <c r="B202" s="37" t="s">
        <v>2</v>
      </c>
      <c r="C202" s="46"/>
      <c r="D202" s="33"/>
      <c r="E202" s="33"/>
      <c r="F202" s="136">
        <v>4.2069999999999999</v>
      </c>
      <c r="G202" s="114">
        <v>4.2069999999999999</v>
      </c>
      <c r="H202" s="114">
        <v>4.2169999999999996</v>
      </c>
      <c r="I202" s="114">
        <v>4.2169999999999996</v>
      </c>
      <c r="J202" s="114">
        <v>4.2169999999999996</v>
      </c>
      <c r="K202" s="114">
        <v>4.2169999999999996</v>
      </c>
      <c r="L202" s="114">
        <v>4.2670000000000003</v>
      </c>
      <c r="M202" s="114">
        <v>4.2570000000000006</v>
      </c>
      <c r="N202" s="114">
        <v>4.2570000000000006</v>
      </c>
      <c r="O202" s="114">
        <v>4.2770000000000001</v>
      </c>
      <c r="P202" s="114">
        <v>4.2670000000000003</v>
      </c>
      <c r="Q202" s="114">
        <v>4.2670000000000003</v>
      </c>
      <c r="R202" s="114">
        <v>4.2670000000000003</v>
      </c>
      <c r="S202" s="114">
        <v>4.2670000000000003</v>
      </c>
      <c r="T202" s="137">
        <v>4.2670000000000003</v>
      </c>
    </row>
    <row r="203" spans="1:20" s="3" customFormat="1" ht="12.75">
      <c r="A203" s="39"/>
      <c r="B203" s="37"/>
      <c r="C203" s="46"/>
      <c r="D203" s="33"/>
      <c r="E203" s="33"/>
      <c r="F203" s="136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37"/>
    </row>
    <row r="204" spans="1:20" s="3" customFormat="1" ht="12.75">
      <c r="A204" s="39" t="s">
        <v>78</v>
      </c>
      <c r="B204" s="37"/>
      <c r="C204" s="46"/>
      <c r="D204" s="33"/>
      <c r="E204" s="33"/>
      <c r="F204" s="136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37"/>
    </row>
    <row r="205" spans="1:20" s="3" customFormat="1" ht="12.75">
      <c r="A205" s="39" t="s">
        <v>79</v>
      </c>
      <c r="B205" s="37"/>
      <c r="C205" s="47"/>
      <c r="D205" s="33"/>
      <c r="E205" s="33"/>
      <c r="F205" s="73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74"/>
    </row>
    <row r="206" spans="1:20" s="3" customFormat="1" ht="12.75">
      <c r="A206" s="39"/>
      <c r="B206" s="37"/>
      <c r="C206" s="49"/>
      <c r="D206" s="33"/>
      <c r="E206" s="33"/>
      <c r="F206" s="75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76"/>
    </row>
    <row r="207" spans="1:20" s="3" customFormat="1" ht="12.75">
      <c r="A207" s="39" t="s">
        <v>106</v>
      </c>
      <c r="B207" s="37"/>
      <c r="C207" s="51"/>
      <c r="D207" s="33"/>
      <c r="E207" s="33"/>
      <c r="F207" s="71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72"/>
    </row>
    <row r="208" spans="1:20" s="3" customFormat="1" ht="12.75">
      <c r="A208" s="39"/>
      <c r="B208" s="37" t="s">
        <v>97</v>
      </c>
      <c r="C208" s="51"/>
      <c r="D208" s="33"/>
      <c r="E208" s="33"/>
      <c r="F208" s="73">
        <v>51.103784359477586</v>
      </c>
      <c r="G208" s="48">
        <v>50.463799945091708</v>
      </c>
      <c r="H208" s="48">
        <v>52.287471188602211</v>
      </c>
      <c r="I208" s="48">
        <v>52.685857893941922</v>
      </c>
      <c r="J208" s="48">
        <v>50.95615887777366</v>
      </c>
      <c r="K208" s="48">
        <v>49.186141959559059</v>
      </c>
      <c r="L208" s="48">
        <v>51.018901892233998</v>
      </c>
      <c r="M208" s="48">
        <v>49.856973066045718</v>
      </c>
      <c r="N208" s="48">
        <v>48.792906790320508</v>
      </c>
      <c r="O208" s="48">
        <v>52.301774382062014</v>
      </c>
      <c r="P208" s="48">
        <v>52.151991440088118</v>
      </c>
      <c r="Q208" s="48">
        <v>54.246655899889404</v>
      </c>
      <c r="R208" s="48">
        <v>54.246655899889404</v>
      </c>
      <c r="S208" s="48">
        <v>54.246655899889397</v>
      </c>
      <c r="T208" s="74">
        <v>54.246655899889397</v>
      </c>
    </row>
    <row r="209" spans="1:20" s="3" customFormat="1" ht="12.75">
      <c r="A209" s="39"/>
      <c r="B209" s="37" t="s">
        <v>98</v>
      </c>
      <c r="C209" s="53"/>
      <c r="D209" s="33"/>
      <c r="E209" s="33"/>
      <c r="F209" s="73">
        <v>70.25424276413834</v>
      </c>
      <c r="G209" s="48">
        <v>69.374432766169122</v>
      </c>
      <c r="H209" s="48">
        <v>71.8815003712281</v>
      </c>
      <c r="I209" s="48">
        <v>72.429177156063901</v>
      </c>
      <c r="J209" s="48">
        <v>70.051296611328084</v>
      </c>
      <c r="K209" s="48">
        <v>67.617989571008707</v>
      </c>
      <c r="L209" s="48">
        <v>70.13755172970923</v>
      </c>
      <c r="M209" s="48">
        <v>68.540205645601802</v>
      </c>
      <c r="N209" s="48">
        <v>67.077394791398049</v>
      </c>
      <c r="O209" s="48">
        <v>71.901163494776043</v>
      </c>
      <c r="P209" s="48">
        <v>71.695251402369323</v>
      </c>
      <c r="Q209" s="48">
        <v>74.574863300250229</v>
      </c>
      <c r="R209" s="48">
        <v>74.574863300250229</v>
      </c>
      <c r="S209" s="48">
        <v>74.5748633002502</v>
      </c>
      <c r="T209" s="74">
        <v>74.5748633002502</v>
      </c>
    </row>
    <row r="210" spans="1:20" s="3" customFormat="1" ht="12.75">
      <c r="A210" s="39"/>
      <c r="B210" s="37" t="s">
        <v>99</v>
      </c>
      <c r="C210" s="53"/>
      <c r="D210" s="33"/>
      <c r="E210" s="33"/>
      <c r="F210" s="73">
        <v>70.25424276413834</v>
      </c>
      <c r="G210" s="48">
        <v>69.374432766169122</v>
      </c>
      <c r="H210" s="48">
        <v>71.8815003712281</v>
      </c>
      <c r="I210" s="48">
        <v>72.429177156063901</v>
      </c>
      <c r="J210" s="48">
        <v>70.051296611328084</v>
      </c>
      <c r="K210" s="48">
        <v>67.617989571008707</v>
      </c>
      <c r="L210" s="48">
        <v>70.13755172970923</v>
      </c>
      <c r="M210" s="48">
        <v>68.540205645601802</v>
      </c>
      <c r="N210" s="48">
        <v>67.077394791398049</v>
      </c>
      <c r="O210" s="48">
        <v>71.901163494776043</v>
      </c>
      <c r="P210" s="48">
        <v>71.695251402369323</v>
      </c>
      <c r="Q210" s="48">
        <v>74.574863300250229</v>
      </c>
      <c r="R210" s="48">
        <v>74.574863300250229</v>
      </c>
      <c r="S210" s="48">
        <v>74.5748633002502</v>
      </c>
      <c r="T210" s="74">
        <v>74.5748633002502</v>
      </c>
    </row>
    <row r="211" spans="1:20" s="3" customFormat="1" ht="12.75">
      <c r="A211" s="39"/>
      <c r="B211" s="37" t="s">
        <v>100</v>
      </c>
      <c r="C211" s="53"/>
      <c r="D211" s="33"/>
      <c r="E211" s="33"/>
      <c r="F211" s="73">
        <v>70.254242764138326</v>
      </c>
      <c r="G211" s="48">
        <v>69.37443276616915</v>
      </c>
      <c r="H211" s="48">
        <v>71.8815003712281</v>
      </c>
      <c r="I211" s="48">
        <v>72.429177156063886</v>
      </c>
      <c r="J211" s="48">
        <v>70.051296611328084</v>
      </c>
      <c r="K211" s="48">
        <v>67.617989571008707</v>
      </c>
      <c r="L211" s="48">
        <v>70.13755172970923</v>
      </c>
      <c r="M211" s="48">
        <v>68.540205645601802</v>
      </c>
      <c r="N211" s="48">
        <v>67.077394791398049</v>
      </c>
      <c r="O211" s="48">
        <v>71.901163494776043</v>
      </c>
      <c r="P211" s="48">
        <v>71.695251402369351</v>
      </c>
      <c r="Q211" s="48">
        <v>74.574863300250243</v>
      </c>
      <c r="R211" s="48">
        <v>74.574863300250243</v>
      </c>
      <c r="S211" s="48">
        <v>74.5748633002502</v>
      </c>
      <c r="T211" s="74">
        <v>74.5748633002502</v>
      </c>
    </row>
    <row r="212" spans="1:20" s="3" customFormat="1" ht="12.75">
      <c r="A212" s="39"/>
      <c r="B212" s="37" t="s">
        <v>101</v>
      </c>
      <c r="C212" s="47"/>
      <c r="D212" s="33"/>
      <c r="E212" s="33"/>
      <c r="F212" s="73">
        <v>58.681930689631905</v>
      </c>
      <c r="G212" s="48">
        <v>57.947043410379536</v>
      </c>
      <c r="H212" s="48">
        <v>60.041145654541637</v>
      </c>
      <c r="I212" s="48">
        <v>60.498608860514167</v>
      </c>
      <c r="J212" s="48">
        <v>58.51241392303718</v>
      </c>
      <c r="K212" s="48">
        <v>56.479922368527042</v>
      </c>
      <c r="L212" s="48">
        <v>58.584461057549191</v>
      </c>
      <c r="M212" s="48">
        <v>57.250230575418151</v>
      </c>
      <c r="N212" s="48">
        <v>56.028374616531593</v>
      </c>
      <c r="O212" s="48">
        <v>60.057569859084786</v>
      </c>
      <c r="P212" s="48">
        <v>59.885575703865811</v>
      </c>
      <c r="Q212" s="48">
        <v>62.2908565688493</v>
      </c>
      <c r="R212" s="48">
        <v>62.2908565688493</v>
      </c>
      <c r="S212" s="48">
        <v>62.2908565688493</v>
      </c>
      <c r="T212" s="74">
        <v>62.2908565688493</v>
      </c>
    </row>
    <row r="213" spans="1:20" s="3" customFormat="1" ht="12.75">
      <c r="A213" s="39"/>
      <c r="B213" s="37" t="s">
        <v>102</v>
      </c>
      <c r="C213" s="54"/>
      <c r="D213" s="33"/>
      <c r="E213" s="33"/>
      <c r="F213" s="73">
        <v>43.17027475353899</v>
      </c>
      <c r="G213" s="48">
        <v>42.629643499840121</v>
      </c>
      <c r="H213" s="48">
        <v>44.170202376824271</v>
      </c>
      <c r="I213" s="48">
        <v>44.506742297365051</v>
      </c>
      <c r="J213" s="48">
        <v>43.04556710838785</v>
      </c>
      <c r="K213" s="48">
        <v>41.550333093226982</v>
      </c>
      <c r="L213" s="48">
        <v>43.098569703148065</v>
      </c>
      <c r="M213" s="48">
        <v>42.117022303101116</v>
      </c>
      <c r="N213" s="48">
        <v>41.21814496838347</v>
      </c>
      <c r="O213" s="48">
        <v>44.182285098275379</v>
      </c>
      <c r="P213" s="48">
        <v>44.055754923662043</v>
      </c>
      <c r="Q213" s="48">
        <v>45.825237191550571</v>
      </c>
      <c r="R213" s="48">
        <v>45.825237191550571</v>
      </c>
      <c r="S213" s="48">
        <v>45.825237191550599</v>
      </c>
      <c r="T213" s="74">
        <v>45.825237191550599</v>
      </c>
    </row>
    <row r="214" spans="1:20" s="3" customFormat="1" ht="12.75">
      <c r="A214" s="39"/>
      <c r="B214" s="37"/>
      <c r="C214" s="51"/>
      <c r="D214" s="33"/>
      <c r="E214" s="33"/>
      <c r="F214" s="77"/>
      <c r="G214" s="55"/>
      <c r="H214" s="55"/>
      <c r="I214" s="56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78"/>
    </row>
    <row r="215" spans="1:20" s="3" customFormat="1" ht="12.75">
      <c r="A215" s="39" t="s">
        <v>107</v>
      </c>
      <c r="B215" s="37"/>
      <c r="C215" s="51"/>
      <c r="D215" s="33"/>
      <c r="E215" s="33"/>
      <c r="F215" s="69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70"/>
    </row>
    <row r="216" spans="1:20" s="3" customFormat="1" ht="12.75">
      <c r="A216" s="39"/>
      <c r="B216" s="37" t="s">
        <v>8</v>
      </c>
      <c r="C216" s="57"/>
      <c r="D216" s="33"/>
      <c r="E216" s="33"/>
      <c r="F216" s="73">
        <v>63.991024141782155</v>
      </c>
      <c r="G216" s="48">
        <v>62.896413116384693</v>
      </c>
      <c r="H216" s="48">
        <v>64.641527296526021</v>
      </c>
      <c r="I216" s="48">
        <v>64.134799590284189</v>
      </c>
      <c r="J216" s="48">
        <v>60.977856520769237</v>
      </c>
      <c r="K216" s="48">
        <v>57.944688959345598</v>
      </c>
      <c r="L216" s="48">
        <v>59.862978238028589</v>
      </c>
      <c r="M216" s="48">
        <v>58.677955440484638</v>
      </c>
      <c r="N216" s="48">
        <v>57.436647947169277</v>
      </c>
      <c r="O216" s="48">
        <v>62.379881046469308</v>
      </c>
      <c r="P216" s="48">
        <v>63.276553806944229</v>
      </c>
      <c r="Q216" s="48">
        <v>66.343181028803102</v>
      </c>
      <c r="R216" s="48">
        <v>66.343181028803102</v>
      </c>
      <c r="S216" s="48">
        <v>66.343181028803102</v>
      </c>
      <c r="T216" s="74">
        <v>66.343181028803102</v>
      </c>
    </row>
    <row r="217" spans="1:20" s="3" customFormat="1" ht="12.75">
      <c r="A217" s="39"/>
      <c r="B217" s="37" t="s">
        <v>9</v>
      </c>
      <c r="C217" s="57"/>
      <c r="D217" s="33"/>
      <c r="E217" s="33"/>
      <c r="F217" s="73">
        <v>25.874499999999991</v>
      </c>
      <c r="G217" s="48">
        <v>25.874499999999998</v>
      </c>
      <c r="H217" s="48">
        <v>25.874500000000001</v>
      </c>
      <c r="I217" s="48">
        <v>25.874500000000001</v>
      </c>
      <c r="J217" s="48">
        <v>25.874500000000001</v>
      </c>
      <c r="K217" s="48">
        <v>25.874499999999998</v>
      </c>
      <c r="L217" s="48">
        <v>25.874500000000001</v>
      </c>
      <c r="M217" s="48">
        <v>25.874500000000001</v>
      </c>
      <c r="N217" s="48">
        <v>25.874499999999998</v>
      </c>
      <c r="O217" s="48">
        <v>25.874499999999998</v>
      </c>
      <c r="P217" s="48">
        <v>25.874500000000001</v>
      </c>
      <c r="Q217" s="48">
        <v>25.874499999999998</v>
      </c>
      <c r="R217" s="48">
        <v>25.874499999999998</v>
      </c>
      <c r="S217" s="48">
        <v>25.874500000000001</v>
      </c>
      <c r="T217" s="74">
        <v>25.874500000000001</v>
      </c>
    </row>
    <row r="218" spans="1:20" s="3" customFormat="1" ht="12.75">
      <c r="A218" s="39"/>
      <c r="B218" s="37" t="s">
        <v>12</v>
      </c>
      <c r="C218" s="57"/>
      <c r="D218" s="33"/>
      <c r="E218" s="33"/>
      <c r="F218" s="73">
        <v>63.868885143821743</v>
      </c>
      <c r="G218" s="48">
        <v>62.742482635205533</v>
      </c>
      <c r="H218" s="48">
        <v>64.05363294518574</v>
      </c>
      <c r="I218" s="48">
        <v>62.326834900348587</v>
      </c>
      <c r="J218" s="48">
        <v>57.731644948156081</v>
      </c>
      <c r="K218" s="48">
        <v>53.550914548757412</v>
      </c>
      <c r="L218" s="48">
        <v>53.397738655980319</v>
      </c>
      <c r="M218" s="48">
        <v>51.403670680857445</v>
      </c>
      <c r="N218" s="48">
        <v>51.216371580706735</v>
      </c>
      <c r="O218" s="48">
        <v>56.109638750461905</v>
      </c>
      <c r="P218" s="48">
        <v>57.019591476674748</v>
      </c>
      <c r="Q218" s="48">
        <v>60.140449942029903</v>
      </c>
      <c r="R218" s="48">
        <v>60.140449942029903</v>
      </c>
      <c r="S218" s="48">
        <v>60.140449942029903</v>
      </c>
      <c r="T218" s="74">
        <v>60.140449942029903</v>
      </c>
    </row>
    <row r="219" spans="1:20" s="3" customFormat="1" ht="12.75">
      <c r="A219" s="39"/>
      <c r="B219" s="37" t="s">
        <v>89</v>
      </c>
      <c r="C219" s="57"/>
      <c r="D219" s="33"/>
      <c r="E219" s="33"/>
      <c r="F219" s="73">
        <v>23.148312658609488</v>
      </c>
      <c r="G219" s="48">
        <v>22.489531392024272</v>
      </c>
      <c r="H219" s="48">
        <v>22.169856288467148</v>
      </c>
      <c r="I219" s="48">
        <v>22.05306828811182</v>
      </c>
      <c r="J219" s="48">
        <v>22.05459894703915</v>
      </c>
      <c r="K219" s="48">
        <v>22.121894837874979</v>
      </c>
      <c r="L219" s="48">
        <v>22.205880429363017</v>
      </c>
      <c r="M219" s="48">
        <v>22.427675370169023</v>
      </c>
      <c r="N219" s="48">
        <v>22.800573421497425</v>
      </c>
      <c r="O219" s="48">
        <v>23.127126839737464</v>
      </c>
      <c r="P219" s="48">
        <v>23.37697835012553</v>
      </c>
      <c r="Q219" s="48">
        <v>23.555234046635988</v>
      </c>
      <c r="R219" s="48">
        <v>23.555234046635988</v>
      </c>
      <c r="S219" s="48">
        <v>23.555234046635999</v>
      </c>
      <c r="T219" s="74">
        <v>23.555234046635999</v>
      </c>
    </row>
    <row r="220" spans="1:20" s="3" customFormat="1" ht="12.75">
      <c r="A220" s="39"/>
      <c r="B220" s="37" t="s">
        <v>11</v>
      </c>
      <c r="C220" s="57"/>
      <c r="D220" s="33"/>
      <c r="E220" s="33"/>
      <c r="F220" s="73">
        <v>14.478306211233644</v>
      </c>
      <c r="G220" s="48">
        <v>15.544235553236788</v>
      </c>
      <c r="H220" s="48">
        <v>16.373881259422149</v>
      </c>
      <c r="I220" s="48">
        <v>16.835296395538421</v>
      </c>
      <c r="J220" s="48">
        <v>16.41887387997129</v>
      </c>
      <c r="K220" s="48">
        <v>14.060034529466249</v>
      </c>
      <c r="L220" s="48">
        <v>10.215648338873271</v>
      </c>
      <c r="M220" s="48">
        <v>8.6014909908905395</v>
      </c>
      <c r="N220" s="48">
        <v>8.9173449358352972</v>
      </c>
      <c r="O220" s="48">
        <v>10.056743845833875</v>
      </c>
      <c r="P220" s="48">
        <v>11.972426801142859</v>
      </c>
      <c r="Q220" s="48">
        <v>13.139609991635528</v>
      </c>
      <c r="R220" s="48">
        <v>13.139609991635528</v>
      </c>
      <c r="S220" s="48">
        <v>13.139609991635499</v>
      </c>
      <c r="T220" s="74">
        <v>13.139609991635499</v>
      </c>
    </row>
    <row r="221" spans="1:20" s="3" customFormat="1" ht="12.75">
      <c r="A221" s="39"/>
      <c r="B221" s="37" t="s">
        <v>108</v>
      </c>
      <c r="C221" s="53"/>
      <c r="D221" s="33"/>
      <c r="E221" s="33"/>
      <c r="F221" s="73">
        <v>3.0059999999999998</v>
      </c>
      <c r="G221" s="48">
        <v>3.0060000000000002</v>
      </c>
      <c r="H221" s="48">
        <v>3.0059999999999998</v>
      </c>
      <c r="I221" s="48">
        <v>3.0059999999999998</v>
      </c>
      <c r="J221" s="48">
        <v>3.0059999999999998</v>
      </c>
      <c r="K221" s="48">
        <v>3.0059999999999998</v>
      </c>
      <c r="L221" s="48">
        <v>3.0059999999999998</v>
      </c>
      <c r="M221" s="48">
        <v>3.0059999999999998</v>
      </c>
      <c r="N221" s="48">
        <v>3.0060000000000002</v>
      </c>
      <c r="O221" s="48">
        <v>3.0060000000000002</v>
      </c>
      <c r="P221" s="48">
        <v>3.0059999999999998</v>
      </c>
      <c r="Q221" s="48">
        <v>3.0059999999999998</v>
      </c>
      <c r="R221" s="48">
        <v>3.0059999999999998</v>
      </c>
      <c r="S221" s="48">
        <v>3.0059999999999998</v>
      </c>
      <c r="T221" s="74">
        <v>3.0059999999999998</v>
      </c>
    </row>
    <row r="222" spans="1:20" s="3" customFormat="1" thickBot="1">
      <c r="A222" s="39"/>
      <c r="B222" s="37" t="s">
        <v>109</v>
      </c>
      <c r="C222" s="53"/>
      <c r="D222" s="33"/>
      <c r="E222" s="33"/>
      <c r="F222" s="138">
        <v>17.655000000000001</v>
      </c>
      <c r="G222" s="139">
        <v>17.655000000000005</v>
      </c>
      <c r="H222" s="139">
        <v>17.655000000000001</v>
      </c>
      <c r="I222" s="139">
        <v>17.655000000000001</v>
      </c>
      <c r="J222" s="139">
        <v>17.655000000000005</v>
      </c>
      <c r="K222" s="139">
        <v>17.655000000000001</v>
      </c>
      <c r="L222" s="139">
        <v>17.655000000000001</v>
      </c>
      <c r="M222" s="139">
        <v>17.654999999999998</v>
      </c>
      <c r="N222" s="139">
        <v>17.655000000000001</v>
      </c>
      <c r="O222" s="139">
        <v>17.655000000000001</v>
      </c>
      <c r="P222" s="139">
        <v>17.655000000000001</v>
      </c>
      <c r="Q222" s="139">
        <v>17.655000000000001</v>
      </c>
      <c r="R222" s="139">
        <v>17.655000000000001</v>
      </c>
      <c r="S222" s="139">
        <v>17.655000000000001</v>
      </c>
      <c r="T222" s="140">
        <v>17.655000000000001</v>
      </c>
    </row>
    <row r="223" spans="1:20" s="3" customFormat="1" ht="12.75">
      <c r="P223" s="36"/>
      <c r="Q223" s="36"/>
      <c r="T223" s="34"/>
    </row>
    <row r="224" spans="1:20" s="3" customFormat="1" ht="12.75">
      <c r="P224" s="36"/>
      <c r="Q224" s="36"/>
      <c r="T224" s="34"/>
    </row>
    <row r="225" spans="9:20"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</row>
  </sheetData>
  <mergeCells count="8">
    <mergeCell ref="A8:A10"/>
    <mergeCell ref="C147:C148"/>
    <mergeCell ref="A53:A54"/>
    <mergeCell ref="A11:A16"/>
    <mergeCell ref="A18:A25"/>
    <mergeCell ref="A29:A36"/>
    <mergeCell ref="A38:A46"/>
    <mergeCell ref="A48:A5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XFC7712"/>
  <sheetViews>
    <sheetView topLeftCell="A55" workbookViewId="0">
      <selection activeCell="D5" sqref="D5:AI7712"/>
    </sheetView>
  </sheetViews>
  <sheetFormatPr defaultRowHeight="13.5"/>
  <cols>
    <col min="1" max="1" width="17.75" bestFit="1" customWidth="1"/>
    <col min="2" max="2" width="10.5" bestFit="1" customWidth="1"/>
    <col min="3" max="3" width="8.75" style="1" customWidth="1"/>
    <col min="4" max="9" width="8.75" customWidth="1"/>
    <col min="10" max="10" width="11.625" bestFit="1" customWidth="1"/>
    <col min="11" max="46" width="8.75" customWidth="1"/>
  </cols>
  <sheetData>
    <row r="3" spans="1:16383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pans="1:16383">
      <c r="A4" s="148"/>
      <c r="B4" s="148"/>
      <c r="C4" s="149"/>
      <c r="D4" s="161" t="s">
        <v>163</v>
      </c>
      <c r="E4" s="1" t="s">
        <v>164</v>
      </c>
      <c r="F4" s="1" t="s">
        <v>165</v>
      </c>
      <c r="G4" s="1" t="s">
        <v>166</v>
      </c>
      <c r="H4" s="1" t="s">
        <v>215</v>
      </c>
      <c r="I4" s="1" t="s">
        <v>216</v>
      </c>
      <c r="J4" s="1" t="s">
        <v>217</v>
      </c>
      <c r="K4" s="1" t="s">
        <v>218</v>
      </c>
      <c r="L4" s="1" t="s">
        <v>219</v>
      </c>
      <c r="M4" s="1" t="s">
        <v>220</v>
      </c>
      <c r="N4" s="1" t="s">
        <v>167</v>
      </c>
      <c r="O4" s="1" t="s">
        <v>221</v>
      </c>
      <c r="P4" s="1" t="s">
        <v>222</v>
      </c>
      <c r="Q4" s="1" t="s">
        <v>168</v>
      </c>
      <c r="R4" s="1" t="s">
        <v>169</v>
      </c>
      <c r="S4" s="1" t="s">
        <v>223</v>
      </c>
      <c r="T4" s="1" t="s">
        <v>224</v>
      </c>
      <c r="U4" s="1" t="s">
        <v>225</v>
      </c>
      <c r="V4" s="1" t="s">
        <v>226</v>
      </c>
      <c r="W4" s="1" t="s">
        <v>227</v>
      </c>
      <c r="X4" s="1" t="s">
        <v>228</v>
      </c>
      <c r="Y4" s="1" t="s">
        <v>170</v>
      </c>
      <c r="Z4" s="1" t="s">
        <v>229</v>
      </c>
      <c r="AA4" s="1" t="s">
        <v>171</v>
      </c>
      <c r="AB4" s="1" t="s">
        <v>172</v>
      </c>
      <c r="AC4" s="1" t="s">
        <v>230</v>
      </c>
      <c r="AD4" s="1" t="s">
        <v>231</v>
      </c>
      <c r="AE4" s="1" t="s">
        <v>232</v>
      </c>
      <c r="AF4" s="1" t="s">
        <v>173</v>
      </c>
      <c r="AG4" s="1" t="s">
        <v>233</v>
      </c>
      <c r="AH4" s="1" t="s">
        <v>174</v>
      </c>
      <c r="AI4" s="1" t="s">
        <v>234</v>
      </c>
    </row>
    <row r="5" spans="1:16383" ht="24">
      <c r="A5" s="150" t="s">
        <v>175</v>
      </c>
      <c r="B5" s="151" t="s">
        <v>27</v>
      </c>
      <c r="C5" s="149">
        <f>COUNTIFS(N5:N9997,"&lt;=30",AF5:AF9997,"泌乳牛")</f>
        <v>0</v>
      </c>
      <c r="D5" s="1"/>
      <c r="E5" s="1"/>
      <c r="F5" s="1"/>
      <c r="G5" s="1"/>
      <c r="H5" s="1"/>
      <c r="I5" s="99"/>
      <c r="J5" s="99"/>
      <c r="K5" s="99"/>
      <c r="L5" s="9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99"/>
      <c r="Z5" s="1"/>
      <c r="AA5" s="1"/>
      <c r="AB5" s="1"/>
      <c r="AC5" s="99"/>
      <c r="AD5" s="1"/>
      <c r="AE5" s="1"/>
      <c r="AF5" s="1"/>
      <c r="AG5" s="1"/>
      <c r="AH5" s="1"/>
      <c r="AI5" s="1"/>
    </row>
    <row r="6" spans="1:16383">
      <c r="A6" s="152"/>
      <c r="B6" s="153" t="s">
        <v>28</v>
      </c>
      <c r="C6" s="149">
        <f>COUNTIFS(N5:N9997,"&lt;=60",N5:N9997,"&gt;30",AF5:AF9997,"泌乳牛")</f>
        <v>0</v>
      </c>
      <c r="D6" s="1"/>
      <c r="E6" s="1"/>
      <c r="F6" s="1"/>
      <c r="G6" s="1"/>
      <c r="H6" s="1"/>
      <c r="I6" s="99"/>
      <c r="J6" s="99"/>
      <c r="K6" s="99"/>
      <c r="L6" s="9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16383">
      <c r="A7" s="152"/>
      <c r="B7" s="153" t="s">
        <v>29</v>
      </c>
      <c r="C7" s="149">
        <f>COUNTIFS(H5:H9997,"&lt;&gt;怀孕",AF5:AF9997,"泌乳牛",N5:N9997,"&gt;60")</f>
        <v>0</v>
      </c>
      <c r="D7" s="1"/>
      <c r="E7" s="1"/>
      <c r="F7" s="1"/>
      <c r="G7" s="1"/>
      <c r="H7" s="1"/>
      <c r="I7" s="99"/>
      <c r="J7" s="99"/>
      <c r="K7" s="99"/>
      <c r="L7" s="9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99"/>
      <c r="Z7" s="99"/>
      <c r="AA7" s="1"/>
      <c r="AB7" s="1"/>
      <c r="AC7" s="99"/>
      <c r="AD7" s="1"/>
      <c r="AE7" s="1"/>
      <c r="AF7" s="1"/>
      <c r="AG7" s="1"/>
      <c r="AH7" s="1"/>
      <c r="AI7" s="1"/>
    </row>
    <row r="8" spans="1:16383" ht="24">
      <c r="A8" s="150" t="s">
        <v>176</v>
      </c>
      <c r="B8" s="154" t="s">
        <v>177</v>
      </c>
      <c r="C8" s="149">
        <f>COUNTIFS(H5:H9997,"怀孕",AF5:AF9997,"泌乳牛",X5:X9997,"&lt;=75")</f>
        <v>0</v>
      </c>
      <c r="D8" s="1"/>
      <c r="E8" s="1"/>
      <c r="F8" s="1"/>
      <c r="G8" s="1"/>
      <c r="H8" s="1"/>
      <c r="I8" s="99"/>
      <c r="J8" s="99"/>
      <c r="K8" s="99"/>
      <c r="L8" s="9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9"/>
      <c r="Z8" s="99"/>
      <c r="AA8" s="1"/>
      <c r="AB8" s="1"/>
      <c r="AC8" s="99"/>
      <c r="AD8" s="1"/>
      <c r="AE8" s="1"/>
      <c r="AF8" s="1"/>
      <c r="AG8" s="1"/>
      <c r="AH8" s="1"/>
      <c r="AI8" s="1"/>
    </row>
    <row r="9" spans="1:16383">
      <c r="A9" s="152"/>
      <c r="B9" s="154" t="s">
        <v>178</v>
      </c>
      <c r="C9" s="149">
        <f>COUNTIFS(H5:H9997,"怀孕",AF5:AF9997,"泌乳牛",X5:X9997,"&lt;=105",X5:X9997,"&gt;75")</f>
        <v>0</v>
      </c>
      <c r="D9" s="1"/>
      <c r="E9" s="1"/>
      <c r="F9" s="1"/>
      <c r="G9" s="1"/>
      <c r="H9" s="1"/>
      <c r="I9" s="99"/>
      <c r="J9" s="99"/>
      <c r="K9" s="99"/>
      <c r="L9" s="9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16383">
      <c r="A10" s="152"/>
      <c r="B10" s="154" t="s">
        <v>179</v>
      </c>
      <c r="C10" s="149">
        <f>COUNTIFS(H5:H9997,"怀孕",AF5:AF9997,"泌乳牛",X5:X9997,"&lt;=135",X5:X9997,"&gt;105")</f>
        <v>0</v>
      </c>
      <c r="D10" s="1"/>
      <c r="E10" s="1"/>
      <c r="F10" s="1"/>
      <c r="G10" s="1"/>
      <c r="H10" s="1"/>
      <c r="I10" s="99"/>
      <c r="J10" s="99"/>
      <c r="K10" s="99"/>
      <c r="L10" s="9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16383">
      <c r="A11" s="152"/>
      <c r="B11" s="154" t="s">
        <v>180</v>
      </c>
      <c r="C11" s="149">
        <f>COUNTIFS(H5:H9997,"怀孕",AF5:AF9997,"泌乳牛",X5:X9997,"&lt;=165",X5:X9997,"&gt;135")</f>
        <v>0</v>
      </c>
      <c r="D11" s="1"/>
      <c r="E11" s="1"/>
      <c r="F11" s="1"/>
      <c r="G11" s="1"/>
      <c r="H11" s="1"/>
      <c r="I11" s="99"/>
      <c r="J11" s="99"/>
      <c r="K11" s="99"/>
      <c r="L11" s="9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99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16383">
      <c r="A12" s="152"/>
      <c r="B12" s="154" t="s">
        <v>181</v>
      </c>
      <c r="C12" s="149">
        <f>COUNTIFS(H5:H9997,"怀孕",AF5:AF9997,"泌乳牛",X5:X9997,"&lt;=195",X5:X9997,"&gt;165")</f>
        <v>0</v>
      </c>
      <c r="D12" s="1"/>
      <c r="E12" s="1"/>
      <c r="F12" s="1"/>
      <c r="G12" s="1"/>
      <c r="H12" s="1"/>
      <c r="I12" s="99"/>
      <c r="J12" s="99"/>
      <c r="K12" s="9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16383">
      <c r="A13" s="152"/>
      <c r="B13" s="153" t="s">
        <v>182</v>
      </c>
      <c r="C13" s="149">
        <f>COUNTIFS(H5:H9997,"怀孕",AF5:AF9997,"泌乳牛",X5:X9997,"&lt;=225",X5:X9997,"&gt;195")</f>
        <v>0</v>
      </c>
      <c r="D13" s="1"/>
      <c r="E13" s="1"/>
      <c r="F13" s="1"/>
      <c r="G13" s="1"/>
      <c r="H13" s="1"/>
      <c r="I13" s="99"/>
      <c r="J13" s="99"/>
      <c r="K13" s="9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16383">
      <c r="A14" s="155" t="s">
        <v>36</v>
      </c>
      <c r="B14" s="155"/>
      <c r="C14" s="149">
        <f>SUM(C5:C13)</f>
        <v>0</v>
      </c>
      <c r="D14" s="1"/>
      <c r="E14" s="1"/>
      <c r="F14" s="1"/>
      <c r="G14" s="1"/>
      <c r="H14" s="1"/>
      <c r="I14" s="99"/>
      <c r="J14" s="99"/>
      <c r="K14" s="99"/>
      <c r="L14" s="9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99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16383" ht="24">
      <c r="A15" s="150" t="s">
        <v>183</v>
      </c>
      <c r="B15" s="154" t="s">
        <v>37</v>
      </c>
      <c r="C15" s="149">
        <f>COUNTIFS(H5:H9997,"怀孕",AF5:AF9997,"干奶",X5:X9997,"&lt;=75")</f>
        <v>0</v>
      </c>
      <c r="D15" s="1"/>
      <c r="E15" s="1"/>
      <c r="F15" s="1"/>
      <c r="G15" s="1"/>
      <c r="H15" s="1"/>
      <c r="I15" s="99"/>
      <c r="J15" s="99"/>
      <c r="K15" s="99"/>
      <c r="L15" s="9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99"/>
      <c r="Z15" s="1"/>
      <c r="AA15" s="1"/>
      <c r="AB15" s="1"/>
      <c r="AC15" s="99"/>
      <c r="AD15" s="1"/>
      <c r="AE15" s="1"/>
      <c r="AF15" s="1"/>
      <c r="AG15" s="1"/>
      <c r="AH15" s="1"/>
      <c r="AI15" s="1"/>
    </row>
    <row r="16" spans="1:16383">
      <c r="A16" s="152"/>
      <c r="B16" s="153" t="s">
        <v>38</v>
      </c>
      <c r="C16" s="149">
        <f>COUNTIFS(H5:H9997,"怀孕",AF5:AF9997,"干奶",X5:X9997,"&lt;=105",X5:X9997,"&gt;75")</f>
        <v>0</v>
      </c>
      <c r="D16" s="1"/>
      <c r="E16" s="1"/>
      <c r="F16" s="1"/>
      <c r="G16" s="1"/>
      <c r="H16" s="1"/>
      <c r="I16" s="99"/>
      <c r="J16" s="99"/>
      <c r="K16" s="99"/>
      <c r="L16" s="9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99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>
      <c r="A17" s="152"/>
      <c r="B17" s="153" t="s">
        <v>39</v>
      </c>
      <c r="C17" s="149">
        <f>COUNTIFS(H5:H9997,"怀孕",AF5:AF9997,"干奶",X5:X9997,"&lt;=135",X5:X9997,"&gt;105")</f>
        <v>0</v>
      </c>
      <c r="D17" s="1"/>
      <c r="E17" s="1"/>
      <c r="F17" s="1"/>
      <c r="G17" s="1"/>
      <c r="H17" s="1"/>
      <c r="I17" s="99"/>
      <c r="J17" s="99"/>
      <c r="K17" s="99"/>
      <c r="L17" s="9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99"/>
      <c r="Z17" s="1"/>
      <c r="AA17" s="1"/>
      <c r="AB17" s="1"/>
      <c r="AC17" s="99"/>
      <c r="AD17" s="1"/>
      <c r="AE17" s="1"/>
      <c r="AF17" s="1"/>
      <c r="AG17" s="1"/>
      <c r="AH17" s="1"/>
      <c r="AI17" s="1"/>
    </row>
    <row r="18" spans="1:35">
      <c r="A18" s="152"/>
      <c r="B18" s="153" t="s">
        <v>40</v>
      </c>
      <c r="C18" s="149">
        <f>COUNTIFS(H5:H9997,"怀孕",AF5:AF9997,"干奶",X5:X9997,"&lt;=165",X5:X9997,"&gt;135")</f>
        <v>0</v>
      </c>
      <c r="D18" s="1"/>
      <c r="E18" s="1"/>
      <c r="F18" s="1"/>
      <c r="G18" s="1"/>
      <c r="H18" s="1"/>
      <c r="I18" s="99"/>
      <c r="J18" s="9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52"/>
      <c r="B19" s="153" t="s">
        <v>41</v>
      </c>
      <c r="C19" s="149">
        <f>COUNTIFS(H5:H9997,"怀孕",AF5:AF9997,"干奶",X5:X9997,"&lt;=195",X5:X9997,"&gt;165")</f>
        <v>0</v>
      </c>
      <c r="D19" s="1"/>
      <c r="E19" s="1"/>
      <c r="F19" s="1"/>
      <c r="G19" s="1"/>
      <c r="H19" s="1"/>
      <c r="I19" s="99"/>
      <c r="J19" s="99"/>
      <c r="K19" s="99"/>
      <c r="L19" s="9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52"/>
      <c r="B20" s="153" t="s">
        <v>182</v>
      </c>
      <c r="C20" s="149">
        <f>COUNTIFS(H5:H9997,"怀孕",AF5:AF9997,"干奶",X5:X9997,"&lt;=225",X5:X9997,"&gt;195")</f>
        <v>0</v>
      </c>
      <c r="D20" s="1"/>
      <c r="E20" s="1"/>
      <c r="F20" s="1"/>
      <c r="G20" s="1"/>
      <c r="H20" s="1"/>
      <c r="I20" s="99"/>
      <c r="J20" s="99"/>
      <c r="K20" s="99"/>
      <c r="L20" s="9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99"/>
      <c r="Z20" s="1"/>
      <c r="AA20" s="1"/>
      <c r="AB20" s="1"/>
      <c r="AC20" s="99"/>
      <c r="AD20" s="1"/>
      <c r="AE20" s="1"/>
      <c r="AF20" s="1"/>
      <c r="AG20" s="1"/>
      <c r="AH20" s="1"/>
      <c r="AI20" s="1"/>
    </row>
    <row r="21" spans="1:35">
      <c r="A21" s="152"/>
      <c r="B21" s="153" t="s">
        <v>42</v>
      </c>
      <c r="C21" s="149">
        <f>COUNTIFS(H5:H9997,"怀孕",AF5:AF9997,"干奶",X5:X9997,"&lt;=255",X5:X9997,"&gt;225")</f>
        <v>0</v>
      </c>
      <c r="D21" s="1"/>
      <c r="E21" s="1"/>
      <c r="F21" s="1"/>
      <c r="G21" s="1"/>
      <c r="H21" s="1"/>
      <c r="I21" s="99"/>
      <c r="J21" s="99"/>
      <c r="K21" s="99"/>
      <c r="L21" s="9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99"/>
      <c r="Z21" s="1"/>
      <c r="AA21" s="1"/>
      <c r="AB21" s="1"/>
      <c r="AC21" s="99"/>
      <c r="AD21" s="1"/>
      <c r="AE21" s="1"/>
      <c r="AF21" s="1"/>
      <c r="AG21" s="1"/>
      <c r="AH21" s="1"/>
      <c r="AI21" s="1"/>
    </row>
    <row r="22" spans="1:35">
      <c r="A22" s="152"/>
      <c r="B22" s="153" t="s">
        <v>43</v>
      </c>
      <c r="C22" s="149">
        <f>COUNTIFS(H5:H9997,"怀孕",AF5:AF9997,"干奶",X5:X9997,"&gt;255")</f>
        <v>0</v>
      </c>
      <c r="D22" s="1"/>
      <c r="E22" s="1"/>
      <c r="F22" s="1"/>
      <c r="G22" s="1"/>
      <c r="H22" s="1"/>
      <c r="I22" s="99"/>
      <c r="J22" s="99"/>
      <c r="K22" s="9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150" t="s">
        <v>95</v>
      </c>
      <c r="B23" s="153"/>
      <c r="C23" s="149">
        <f>COUNTIFS(H5:H9997,"&lt;&gt;怀孕",AF5:AF9997,"干奶")</f>
        <v>0</v>
      </c>
      <c r="D23" s="1"/>
      <c r="E23" s="1"/>
      <c r="F23" s="1"/>
      <c r="G23" s="1"/>
      <c r="H23" s="1"/>
      <c r="I23" s="99"/>
      <c r="J23" s="9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A24" s="155" t="s">
        <v>44</v>
      </c>
      <c r="B24" s="155"/>
      <c r="C24" s="149">
        <f>SUM(C15:C23)</f>
        <v>0</v>
      </c>
      <c r="D24" s="1"/>
      <c r="E24" s="1"/>
      <c r="F24" s="1"/>
      <c r="G24" s="1"/>
      <c r="H24" s="1"/>
      <c r="I24" s="99"/>
      <c r="J24" s="99"/>
      <c r="K24" s="99"/>
      <c r="L24" s="9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s="155" t="s">
        <v>45</v>
      </c>
      <c r="B25" s="155"/>
      <c r="C25" s="149">
        <f>C14+C24</f>
        <v>0</v>
      </c>
      <c r="D25" s="1"/>
      <c r="E25" s="1"/>
      <c r="F25" s="1"/>
      <c r="G25" s="1"/>
      <c r="H25" s="1"/>
      <c r="I25" s="99"/>
      <c r="J25" s="9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24">
      <c r="A26" s="150" t="s">
        <v>184</v>
      </c>
      <c r="B26" s="153" t="s">
        <v>37</v>
      </c>
      <c r="C26" s="149">
        <f>COUNTIFS(H5:H9997,"怀孕",AF5:AF9997,"后备牛",X5:X9997,"&lt;=75")</f>
        <v>0</v>
      </c>
      <c r="D26" s="1"/>
      <c r="E26" s="1"/>
      <c r="F26" s="1"/>
      <c r="G26" s="1"/>
      <c r="H26" s="1"/>
      <c r="I26" s="99"/>
      <c r="J26" s="99"/>
      <c r="K26" s="99"/>
      <c r="L26" s="9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99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>
      <c r="A27" s="152"/>
      <c r="B27" s="153" t="s">
        <v>38</v>
      </c>
      <c r="C27" s="149">
        <f>COUNTIFS(H5:H9997,"怀孕",AF5:AF9997,"后备牛",X5:X9997,"&lt;=105",X5:X9997,"&gt;75")</f>
        <v>0</v>
      </c>
      <c r="D27" s="1"/>
      <c r="E27" s="1"/>
      <c r="F27" s="1"/>
      <c r="G27" s="1"/>
      <c r="H27" s="1"/>
      <c r="I27" s="99"/>
      <c r="J27" s="99"/>
      <c r="K27" s="99"/>
      <c r="L27" s="9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99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152"/>
      <c r="B28" s="153" t="s">
        <v>39</v>
      </c>
      <c r="C28" s="149">
        <f>COUNTIFS(H5:H9997,"怀孕",AF5:AF9997,"后备牛",X5:X9997,"&lt;=135",X5:X9997,"&gt;105")</f>
        <v>0</v>
      </c>
      <c r="D28" s="1"/>
      <c r="E28" s="1"/>
      <c r="F28" s="1"/>
      <c r="G28" s="1"/>
      <c r="H28" s="1"/>
      <c r="I28" s="99"/>
      <c r="J28" s="99"/>
      <c r="K28" s="99"/>
      <c r="L28" s="9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152"/>
      <c r="B29" s="153" t="s">
        <v>40</v>
      </c>
      <c r="C29" s="149">
        <f>COUNTIFS(H5:H9997,"怀孕",AF5:AF9997,"后备牛",X5:X9997,"&lt;=165",X5:X9997,"&gt;135")</f>
        <v>0</v>
      </c>
      <c r="D29" s="1"/>
      <c r="E29" s="1"/>
      <c r="F29" s="1"/>
      <c r="G29" s="1"/>
      <c r="H29" s="1"/>
      <c r="I29" s="99"/>
      <c r="J29" s="99"/>
      <c r="K29" s="99"/>
      <c r="L29" s="9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99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152"/>
      <c r="B30" s="153" t="s">
        <v>41</v>
      </c>
      <c r="C30" s="149">
        <f>COUNTIFS(H5:H9997,"怀孕",AF5:AF9997,"后备牛",X5:X9997,"&lt;=195",X5:X9997,"&gt;165")</f>
        <v>0</v>
      </c>
      <c r="D30" s="1"/>
      <c r="E30" s="1"/>
      <c r="F30" s="1"/>
      <c r="G30" s="1"/>
      <c r="H30" s="1"/>
      <c r="I30" s="99"/>
      <c r="J30" s="99"/>
      <c r="K30" s="99"/>
      <c r="L30" s="9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99"/>
      <c r="Z30" s="1"/>
      <c r="AA30" s="1"/>
      <c r="AB30" s="1"/>
      <c r="AC30" s="99"/>
      <c r="AD30" s="1"/>
      <c r="AE30" s="1"/>
      <c r="AF30" s="1"/>
      <c r="AG30" s="1"/>
      <c r="AH30" s="1"/>
      <c r="AI30" s="1"/>
    </row>
    <row r="31" spans="1:35">
      <c r="A31" s="152"/>
      <c r="B31" s="154" t="s">
        <v>182</v>
      </c>
      <c r="C31" s="149">
        <f>COUNTIFS(H5:H9997,"怀孕",AF5:AF9997,"后备牛",X5:X9997,"&lt;=225",X5:X9997,"&gt;195")</f>
        <v>0</v>
      </c>
      <c r="D31" s="1"/>
      <c r="E31" s="1"/>
      <c r="F31" s="1"/>
      <c r="G31" s="1"/>
      <c r="H31" s="1"/>
      <c r="I31" s="99"/>
      <c r="J31" s="99"/>
      <c r="K31" s="99"/>
      <c r="L31" s="9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9"/>
      <c r="Z31" s="1"/>
      <c r="AA31" s="1"/>
      <c r="AB31" s="1"/>
      <c r="AC31" s="99"/>
      <c r="AD31" s="1"/>
      <c r="AE31" s="1"/>
      <c r="AF31" s="1"/>
      <c r="AG31" s="1"/>
      <c r="AH31" s="1"/>
      <c r="AI31" s="1"/>
    </row>
    <row r="32" spans="1:35">
      <c r="A32" s="152"/>
      <c r="B32" s="154" t="s">
        <v>185</v>
      </c>
      <c r="C32" s="149">
        <f>COUNTIFS(H5:H9997,"怀孕",AF5:AF9997,"后备牛",X5:X9997,"&lt;=255",X5:X9997,"&gt;225")</f>
        <v>0</v>
      </c>
      <c r="D32" s="1"/>
      <c r="E32" s="1"/>
      <c r="F32" s="1"/>
      <c r="G32" s="1"/>
      <c r="H32" s="1"/>
      <c r="I32" s="99"/>
      <c r="J32" s="99"/>
      <c r="K32" s="99"/>
      <c r="L32" s="9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>
      <c r="A33" s="152"/>
      <c r="B33" s="154" t="s">
        <v>186</v>
      </c>
      <c r="C33" s="149">
        <f>COUNTIFS(H5:H9997,"怀孕",AF5:AF9997,"后备牛",X5:X9997,"&gt;255")</f>
        <v>0</v>
      </c>
      <c r="D33" s="1"/>
      <c r="E33" s="1"/>
      <c r="F33" s="1"/>
      <c r="G33" s="1"/>
      <c r="H33" s="1"/>
      <c r="I33" s="99"/>
      <c r="J33" s="99"/>
      <c r="K33" s="99"/>
      <c r="L33" s="9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A34" s="153" t="s">
        <v>235</v>
      </c>
      <c r="B34" s="153" t="s">
        <v>237</v>
      </c>
      <c r="C34" s="149">
        <f>COUNTIFS(H5:H9997,"&lt;&gt;怀孕",AF5:AF9997,"后备牛",AA5:AA9997,"&gt;450")</f>
        <v>0</v>
      </c>
      <c r="D34" s="1"/>
      <c r="E34" s="1"/>
      <c r="F34" s="1"/>
      <c r="G34" s="1"/>
      <c r="H34" s="1"/>
      <c r="I34" s="99"/>
      <c r="J34" s="9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156" t="s">
        <v>236</v>
      </c>
      <c r="B35" s="153" t="s">
        <v>50</v>
      </c>
      <c r="C35" s="149">
        <f>COUNTIFS(H5:H9997,"&lt;&gt;怀孕",AF5:AF9997,"后备牛",AA5:AA9997,"&gt;180",AA5:AA9997,"&lt;=210")</f>
        <v>0</v>
      </c>
      <c r="D35" s="1"/>
      <c r="E35" s="1"/>
      <c r="F35" s="1"/>
      <c r="G35" s="1"/>
      <c r="H35" s="1"/>
      <c r="I35" s="99"/>
      <c r="J35" s="99"/>
      <c r="K35" s="99"/>
      <c r="L35" s="9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99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153"/>
      <c r="B36" s="153" t="s">
        <v>51</v>
      </c>
      <c r="C36" s="149">
        <f>COUNTIFS(H5:H9997,"&lt;&gt;怀孕",AF5:AF9997,"后备牛",AA5:AA9997,"&gt;210",AA5:AA9997,"&lt;=240")</f>
        <v>0</v>
      </c>
      <c r="D36" s="1"/>
      <c r="E36" s="1"/>
      <c r="F36" s="1"/>
      <c r="G36" s="1"/>
      <c r="H36" s="1"/>
      <c r="I36" s="99"/>
      <c r="J36" s="99"/>
      <c r="K36" s="99"/>
      <c r="L36" s="9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53"/>
      <c r="B37" s="153" t="s">
        <v>52</v>
      </c>
      <c r="C37" s="149">
        <f>COUNTIFS(H5:H9997,"&lt;&gt;怀孕",AF5:AF9997,"后备牛",AA5:AA9997,"&gt;240",AA5:AA9997,"&lt;=270")</f>
        <v>0</v>
      </c>
      <c r="D37" s="1"/>
      <c r="E37" s="1"/>
      <c r="F37" s="1"/>
      <c r="G37" s="1"/>
      <c r="H37" s="1"/>
      <c r="I37" s="99"/>
      <c r="J37" s="99"/>
      <c r="K37" s="99"/>
      <c r="L37" s="9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53"/>
      <c r="B38" s="153" t="s">
        <v>53</v>
      </c>
      <c r="C38" s="149">
        <f>COUNTIFS(H5:H9997,"&lt;&gt;怀孕",AF5:AF9997,"后备牛",AA5:AA9997,"&gt;270",AA5:AA9997,"&lt;=300")</f>
        <v>0</v>
      </c>
      <c r="D38" s="1"/>
      <c r="E38" s="1"/>
      <c r="F38" s="1"/>
      <c r="G38" s="1"/>
      <c r="H38" s="1"/>
      <c r="I38" s="99"/>
      <c r="J38" s="99"/>
      <c r="K38" s="9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53"/>
      <c r="B39" s="153" t="s">
        <v>54</v>
      </c>
      <c r="C39" s="149">
        <f>COUNTIFS(H5:H9997,"&lt;&gt;怀孕",AF5:AF9997,"后备牛",AA5:AA9997,"&gt;300",AA5:AA9997,"&lt;=330")</f>
        <v>0</v>
      </c>
      <c r="D39" s="1"/>
      <c r="E39" s="1"/>
      <c r="F39" s="1"/>
      <c r="G39" s="1"/>
      <c r="H39" s="1"/>
      <c r="I39" s="99"/>
      <c r="J39" s="99"/>
      <c r="K39" s="99"/>
      <c r="L39" s="9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153"/>
      <c r="B40" s="153" t="s">
        <v>55</v>
      </c>
      <c r="C40" s="149">
        <f>COUNTIFS(H5:H9997,"&lt;&gt;怀孕",AF5:AF9997,"后备牛",AA5:AA9997,"&gt;330",AA5:AA9997,"&lt;=360")</f>
        <v>0</v>
      </c>
      <c r="D40" s="1"/>
      <c r="E40" s="1"/>
      <c r="F40" s="1"/>
      <c r="G40" s="1"/>
      <c r="H40" s="1"/>
      <c r="I40" s="99"/>
      <c r="J40" s="99"/>
      <c r="K40" s="99"/>
      <c r="L40" s="9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99"/>
      <c r="Z40" s="1"/>
      <c r="AA40" s="1"/>
      <c r="AB40" s="1"/>
      <c r="AC40" s="99"/>
      <c r="AD40" s="1"/>
      <c r="AE40" s="1"/>
      <c r="AF40" s="1"/>
      <c r="AG40" s="1"/>
      <c r="AH40" s="1"/>
      <c r="AI40" s="1"/>
    </row>
    <row r="41" spans="1:35">
      <c r="A41" s="153"/>
      <c r="B41" s="153" t="s">
        <v>56</v>
      </c>
      <c r="C41" s="149">
        <f>COUNTIFS(H5:H9997,"&lt;&gt;怀孕",AF5:AF9997,"后备牛",AA5:AA9997,"&gt;360",AA5:AA9997,"&lt;=390")</f>
        <v>0</v>
      </c>
      <c r="D41" s="1"/>
      <c r="E41" s="1"/>
      <c r="F41" s="1"/>
      <c r="G41" s="1"/>
      <c r="H41" s="1"/>
      <c r="I41" s="99"/>
      <c r="J41" s="99"/>
      <c r="K41" s="99"/>
      <c r="L41" s="9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53"/>
      <c r="B42" s="153" t="s">
        <v>57</v>
      </c>
      <c r="C42" s="149">
        <f>COUNTIFS(H5:H9997,"&lt;&gt;怀孕",AF5:AF9997,"后备牛",AA5:AA9997,"&gt;390",AA5:AA9997,"&lt;=420")</f>
        <v>0</v>
      </c>
      <c r="D42" s="1"/>
      <c r="E42" s="1"/>
      <c r="F42" s="1"/>
      <c r="G42" s="1"/>
      <c r="H42" s="1"/>
      <c r="I42" s="99"/>
      <c r="J42" s="99"/>
      <c r="K42" s="99"/>
      <c r="L42" s="9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99"/>
      <c r="Z42" s="99"/>
      <c r="AA42" s="1"/>
      <c r="AB42" s="1"/>
      <c r="AC42" s="99"/>
      <c r="AD42" s="1"/>
      <c r="AE42" s="1"/>
      <c r="AF42" s="1"/>
      <c r="AG42" s="1"/>
      <c r="AH42" s="1"/>
      <c r="AI42" s="1"/>
    </row>
    <row r="43" spans="1:35">
      <c r="A43" s="148"/>
      <c r="B43" s="157" t="s">
        <v>238</v>
      </c>
      <c r="C43" s="149">
        <f>COUNTIFS(H5:H9997,"&lt;&gt;怀孕",AF5:AF9997,"后备牛",AA5:AA9997,"&gt;420",AA5:AA9997,"&lt;=450")</f>
        <v>0</v>
      </c>
      <c r="D43" s="1"/>
      <c r="E43" s="1"/>
      <c r="F43" s="1"/>
      <c r="G43" s="1"/>
      <c r="H43" s="1"/>
      <c r="I43" s="99"/>
      <c r="J43" s="99"/>
      <c r="K43" s="99"/>
      <c r="L43" s="9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99"/>
      <c r="Z43" s="1"/>
      <c r="AA43" s="1"/>
      <c r="AB43" s="1"/>
      <c r="AC43" s="99"/>
      <c r="AD43" s="1"/>
      <c r="AE43" s="1"/>
      <c r="AF43" s="1"/>
      <c r="AG43" s="1"/>
      <c r="AH43" s="1"/>
      <c r="AI43" s="1"/>
    </row>
    <row r="44" spans="1:35">
      <c r="A44" s="155" t="s">
        <v>59</v>
      </c>
      <c r="B44" s="148"/>
      <c r="C44" s="149">
        <f>SUM(C26:C43)</f>
        <v>0</v>
      </c>
      <c r="D44" s="1"/>
      <c r="E44" s="1"/>
      <c r="F44" s="1"/>
      <c r="G44" s="1"/>
      <c r="H44" s="1"/>
      <c r="I44" s="99"/>
      <c r="J44" s="99"/>
      <c r="K44" s="9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53" t="s">
        <v>60</v>
      </c>
      <c r="B45" s="153" t="s">
        <v>61</v>
      </c>
      <c r="C45" s="149">
        <f>COUNTIFS(AF5:AF9997,"后备牛",AA5:AA9997,"&gt;60",AA5:AA9997,"&lt;=90")</f>
        <v>0</v>
      </c>
      <c r="D45" s="1"/>
      <c r="E45" s="1"/>
      <c r="F45" s="1"/>
      <c r="G45" s="1"/>
      <c r="H45" s="1"/>
      <c r="I45" s="99"/>
      <c r="J45" s="99"/>
      <c r="K45" s="99"/>
      <c r="L45" s="9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99"/>
      <c r="Z45" s="99"/>
      <c r="AA45" s="1"/>
      <c r="AB45" s="1"/>
      <c r="AC45" s="99"/>
      <c r="AD45" s="1"/>
      <c r="AE45" s="1"/>
      <c r="AF45" s="1"/>
      <c r="AG45" s="1"/>
      <c r="AH45" s="1"/>
      <c r="AI45" s="1"/>
    </row>
    <row r="46" spans="1:35">
      <c r="A46" s="153"/>
      <c r="B46" s="153" t="s">
        <v>62</v>
      </c>
      <c r="C46" s="149">
        <f>COUNTIFS(AF5:AF9997,"后备牛",AA5:AA9997,"&gt;90",AA5:AA9997,"&lt;=120")</f>
        <v>0</v>
      </c>
      <c r="D46" s="1"/>
      <c r="E46" s="1"/>
      <c r="F46" s="1"/>
      <c r="G46" s="1"/>
      <c r="H46" s="1"/>
      <c r="I46" s="99"/>
      <c r="J46" s="99"/>
      <c r="K46" s="99"/>
      <c r="L46" s="9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99"/>
      <c r="Z46" s="1"/>
      <c r="AA46" s="1"/>
      <c r="AB46" s="1"/>
      <c r="AC46" s="99"/>
      <c r="AD46" s="1"/>
      <c r="AE46" s="1"/>
      <c r="AF46" s="1"/>
      <c r="AG46" s="1"/>
      <c r="AH46" s="1"/>
      <c r="AI46" s="1"/>
    </row>
    <row r="47" spans="1:35">
      <c r="A47" s="153"/>
      <c r="B47" s="153" t="s">
        <v>63</v>
      </c>
      <c r="C47" s="149">
        <f>COUNTIFS(AF5:AF9997,"后备牛",AA5:AA9997,"&gt;120",AA5:AA9997,"&lt;=150")</f>
        <v>0</v>
      </c>
      <c r="D47" s="1"/>
      <c r="E47" s="1"/>
      <c r="F47" s="1"/>
      <c r="G47" s="1"/>
      <c r="H47" s="1"/>
      <c r="I47" s="99"/>
      <c r="J47" s="99"/>
      <c r="K47" s="99"/>
      <c r="L47" s="9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99"/>
      <c r="Z47" s="1"/>
      <c r="AA47" s="1"/>
      <c r="AB47" s="1"/>
      <c r="AC47" s="99"/>
      <c r="AD47" s="1"/>
      <c r="AE47" s="1"/>
      <c r="AF47" s="1"/>
      <c r="AG47" s="1"/>
      <c r="AH47" s="1"/>
      <c r="AI47" s="1"/>
    </row>
    <row r="48" spans="1:35">
      <c r="A48" s="153"/>
      <c r="B48" s="153" t="s">
        <v>64</v>
      </c>
      <c r="C48" s="149">
        <f>COUNTIFS(AF5:AF9997,"后备牛",AA5:AA9997,"&gt;150",AA5:AA9997,"&lt;=180")</f>
        <v>0</v>
      </c>
      <c r="D48" s="1"/>
      <c r="E48" s="1"/>
      <c r="F48" s="1"/>
      <c r="G48" s="1"/>
      <c r="H48" s="1"/>
      <c r="I48" s="99"/>
      <c r="J48" s="99"/>
      <c r="K48" s="99"/>
      <c r="L48" s="9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55" t="s">
        <v>65</v>
      </c>
      <c r="B49" s="155"/>
      <c r="C49" s="149">
        <f>SUM(C45:C48)</f>
        <v>0</v>
      </c>
      <c r="D49" s="1"/>
      <c r="E49" s="1"/>
      <c r="F49" s="1"/>
      <c r="G49" s="1"/>
      <c r="H49" s="1"/>
      <c r="I49" s="99"/>
      <c r="J49" s="99"/>
      <c r="K49" s="99"/>
      <c r="L49" s="9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99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53" t="s">
        <v>66</v>
      </c>
      <c r="B50" s="153" t="s">
        <v>27</v>
      </c>
      <c r="C50" s="149">
        <f>COUNTIFS(AF5:AF9997,"后备牛",AA5:AA9997,"&lt;=30")</f>
        <v>0</v>
      </c>
      <c r="D50" s="1"/>
      <c r="E50" s="1"/>
      <c r="F50" s="1"/>
      <c r="G50" s="1"/>
      <c r="H50" s="1"/>
      <c r="I50" s="99"/>
      <c r="J50" s="99"/>
      <c r="K50" s="99"/>
      <c r="L50" s="9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99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53"/>
      <c r="B51" s="153" t="s">
        <v>28</v>
      </c>
      <c r="C51" s="149">
        <f>COUNTIFS(AF5:AF9997,"后备牛",AA5:AA9997,"&gt;30",AA5:AA9997,"&lt;=60")</f>
        <v>0</v>
      </c>
      <c r="D51" s="1"/>
      <c r="E51" s="1"/>
      <c r="F51" s="1"/>
      <c r="G51" s="1"/>
      <c r="H51" s="1"/>
      <c r="I51" s="99"/>
      <c r="J51" s="99"/>
      <c r="K51" s="99"/>
      <c r="L51" s="9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55" t="s">
        <v>67</v>
      </c>
      <c r="B52" s="155"/>
      <c r="C52" s="149">
        <f>SUM(C50:C51)</f>
        <v>0</v>
      </c>
      <c r="D52" s="1"/>
      <c r="E52" s="1"/>
      <c r="F52" s="1"/>
      <c r="G52" s="1"/>
      <c r="H52" s="1"/>
      <c r="I52" s="99"/>
      <c r="J52" s="99"/>
      <c r="K52" s="99"/>
      <c r="L52" s="9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99"/>
      <c r="Z52" s="1"/>
      <c r="AA52" s="1"/>
      <c r="AB52" s="1"/>
      <c r="AC52" s="99"/>
      <c r="AD52" s="1"/>
      <c r="AE52" s="1"/>
      <c r="AF52" s="1"/>
      <c r="AG52" s="1"/>
      <c r="AH52" s="1"/>
      <c r="AI52" s="1"/>
    </row>
    <row r="53" spans="1:35">
      <c r="A53" s="155" t="s">
        <v>68</v>
      </c>
      <c r="B53" s="151"/>
      <c r="C53" s="149">
        <f>C52+C49</f>
        <v>0</v>
      </c>
      <c r="D53" s="1"/>
      <c r="E53" s="1"/>
      <c r="F53" s="1"/>
      <c r="G53" s="1"/>
      <c r="H53" s="1"/>
      <c r="I53" s="99"/>
      <c r="J53" s="99"/>
      <c r="K53" s="99"/>
      <c r="L53" s="9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51" t="s">
        <v>69</v>
      </c>
      <c r="B54" s="158"/>
      <c r="C54" s="149">
        <f>COUNTIFS(AF5:AF9997,"雄性的")</f>
        <v>0</v>
      </c>
      <c r="D54" s="1"/>
      <c r="E54" s="1"/>
      <c r="F54" s="1"/>
      <c r="G54" s="1"/>
      <c r="H54" s="1"/>
      <c r="I54" s="99"/>
      <c r="J54" s="99"/>
      <c r="K54" s="99"/>
      <c r="L54" s="9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58" t="s">
        <v>70</v>
      </c>
      <c r="B55" s="148"/>
      <c r="C55" s="149">
        <f>C25+C44+C53+C54</f>
        <v>0</v>
      </c>
      <c r="D55" s="1"/>
      <c r="E55" s="1"/>
      <c r="F55" s="1"/>
      <c r="G55" s="1"/>
      <c r="H55" s="1"/>
      <c r="I55" s="99"/>
      <c r="J55" s="99"/>
      <c r="K55" s="99"/>
      <c r="L55" s="9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59" t="s">
        <v>187</v>
      </c>
      <c r="B56" s="148"/>
      <c r="C56" s="149" t="e">
        <f>AVERAGEIF(AF5:AF100001,"泌乳牛",N5:N100001)</f>
        <v>#DIV/0!</v>
      </c>
      <c r="D56" s="1"/>
      <c r="E56" s="1"/>
      <c r="F56" s="1"/>
      <c r="G56" s="1"/>
      <c r="H56" s="1"/>
      <c r="I56" s="99"/>
      <c r="J56" s="99"/>
      <c r="K56" s="99"/>
      <c r="L56" s="9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99"/>
      <c r="Z56" s="1"/>
      <c r="AA56" s="1"/>
      <c r="AB56" s="1"/>
      <c r="AC56" s="99"/>
      <c r="AD56" s="1"/>
      <c r="AE56" s="1"/>
      <c r="AF56" s="1"/>
      <c r="AG56" s="1"/>
      <c r="AH56" s="1"/>
      <c r="AI56" s="1"/>
    </row>
    <row r="57" spans="1:35">
      <c r="A57" s="159" t="s">
        <v>188</v>
      </c>
      <c r="B57" s="148"/>
      <c r="C57" s="149"/>
      <c r="D57" s="1"/>
      <c r="E57" s="1"/>
      <c r="F57" s="1"/>
      <c r="G57" s="1"/>
      <c r="H57" s="1"/>
      <c r="I57" s="99"/>
      <c r="J57" s="99"/>
      <c r="K57" s="99"/>
      <c r="L57" s="9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99"/>
      <c r="Z57" s="99"/>
      <c r="AA57" s="1"/>
      <c r="AB57" s="1"/>
      <c r="AC57" s="99"/>
      <c r="AD57" s="1"/>
      <c r="AE57" s="1"/>
      <c r="AF57" s="1"/>
      <c r="AG57" s="1"/>
      <c r="AH57" s="1"/>
      <c r="AI57" s="1"/>
    </row>
    <row r="58" spans="1:35">
      <c r="A58" s="160" t="s">
        <v>189</v>
      </c>
      <c r="B58" s="160" t="s">
        <v>190</v>
      </c>
      <c r="C58" s="149" t="e">
        <f>AVERAGEIFS($N$5:$N$100001,$AC$5:$AC$100001,A58,$AC$5:$AC$100001,B58)</f>
        <v>#DIV/0!</v>
      </c>
      <c r="D58" s="1"/>
      <c r="E58" s="1"/>
      <c r="F58" s="1"/>
      <c r="G58" s="1"/>
      <c r="H58" s="1"/>
      <c r="I58" s="99"/>
      <c r="J58" s="9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60" t="s">
        <v>191</v>
      </c>
      <c r="B59" s="160" t="s">
        <v>192</v>
      </c>
      <c r="C59" s="149" t="e">
        <f>AVERAGEIFS($N$5:$N$100001,$AC$5:$AC$100001,A59,$AC$5:$AC$100001,B59)+30</f>
        <v>#DIV/0!</v>
      </c>
      <c r="D59" s="1"/>
      <c r="E59" s="1"/>
      <c r="F59" s="1"/>
      <c r="G59" s="1"/>
      <c r="H59" s="1"/>
      <c r="I59" s="99"/>
      <c r="J59" s="99"/>
      <c r="K59" s="9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60" t="s">
        <v>193</v>
      </c>
      <c r="B60" s="160" t="s">
        <v>194</v>
      </c>
      <c r="C60" s="149" t="e">
        <f>AVERAGEIFS($N$5:$N$100001,$AC$5:$AC$100001,A60,$AC$5:$AC$100001,B60)+60</f>
        <v>#DIV/0!</v>
      </c>
      <c r="D60" s="1"/>
      <c r="E60" s="1"/>
      <c r="F60" s="1"/>
      <c r="G60" s="1"/>
      <c r="H60" s="1"/>
      <c r="I60" s="99"/>
      <c r="J60" s="99"/>
      <c r="K60" s="9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60" t="s">
        <v>195</v>
      </c>
      <c r="B61" s="160" t="s">
        <v>196</v>
      </c>
      <c r="C61" s="149" t="e">
        <f>AVERAGEIFS($N$5:$N$100001,$AC$5:$AC$100001,A61,$AC$5:$AC$100001,B61)+90</f>
        <v>#DIV/0!</v>
      </c>
      <c r="D61" s="1"/>
      <c r="E61" s="1"/>
      <c r="F61" s="1"/>
      <c r="G61" s="1"/>
      <c r="H61" s="1"/>
      <c r="I61" s="99"/>
      <c r="J61" s="99"/>
      <c r="K61" s="99"/>
      <c r="L61" s="9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99"/>
      <c r="Z61" s="1"/>
      <c r="AA61" s="1"/>
      <c r="AB61" s="1"/>
      <c r="AC61" s="99"/>
      <c r="AD61" s="1"/>
      <c r="AE61" s="1"/>
      <c r="AF61" s="1"/>
      <c r="AG61" s="1"/>
      <c r="AH61" s="1"/>
      <c r="AI61" s="1"/>
    </row>
    <row r="62" spans="1:35">
      <c r="A62" s="160" t="s">
        <v>197</v>
      </c>
      <c r="B62" s="160" t="s">
        <v>198</v>
      </c>
      <c r="C62" s="149" t="e">
        <f>AVERAGEIFS($N$5:$N$100001,$AC$5:$AC$100001,A62,$AC$5:$AC$100001,B62)+120</f>
        <v>#DIV/0!</v>
      </c>
      <c r="D62" s="1"/>
      <c r="E62" s="1"/>
      <c r="F62" s="1"/>
      <c r="G62" s="1"/>
      <c r="H62" s="1"/>
      <c r="I62" s="99"/>
      <c r="J62" s="99"/>
      <c r="K62" s="99"/>
      <c r="L62" s="9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99"/>
      <c r="Z62" s="1"/>
      <c r="AA62" s="1"/>
      <c r="AB62" s="1"/>
      <c r="AC62" s="99"/>
      <c r="AD62" s="1"/>
      <c r="AE62" s="1"/>
      <c r="AF62" s="1"/>
      <c r="AG62" s="1"/>
      <c r="AH62" s="1"/>
      <c r="AI62" s="1"/>
    </row>
    <row r="63" spans="1:35">
      <c r="A63" s="160" t="s">
        <v>199</v>
      </c>
      <c r="B63" s="160" t="s">
        <v>200</v>
      </c>
      <c r="C63" s="149" t="e">
        <f>AVERAGEIFS($N$5:$N$100001,$AC$5:$AC$100001,A63,$AC$5:$AC$100001,B63)+150</f>
        <v>#DIV/0!</v>
      </c>
      <c r="D63" s="1"/>
      <c r="E63" s="1"/>
      <c r="F63" s="1"/>
      <c r="G63" s="1"/>
      <c r="H63" s="1"/>
      <c r="I63" s="99"/>
      <c r="J63" s="99"/>
      <c r="K63" s="99"/>
      <c r="L63" s="9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99"/>
      <c r="Z63" s="1"/>
      <c r="AA63" s="1"/>
      <c r="AB63" s="1"/>
      <c r="AC63" s="99"/>
      <c r="AD63" s="1"/>
      <c r="AE63" s="1"/>
      <c r="AF63" s="1"/>
      <c r="AG63" s="1"/>
      <c r="AH63" s="1"/>
      <c r="AI63" s="1"/>
    </row>
    <row r="64" spans="1:35">
      <c r="A64" s="160" t="s">
        <v>201</v>
      </c>
      <c r="B64" s="160" t="s">
        <v>202</v>
      </c>
      <c r="C64" s="149" t="e">
        <f>AVERAGEIFS($N$5:$N$100001,$AC$5:$AC$100001,A64,$AC$5:$AC$100001,B64)+180</f>
        <v>#DIV/0!</v>
      </c>
      <c r="D64" s="1"/>
      <c r="E64" s="1"/>
      <c r="F64" s="1"/>
      <c r="G64" s="1"/>
      <c r="H64" s="1"/>
      <c r="I64" s="99"/>
      <c r="J64" s="99"/>
      <c r="K64" s="99"/>
      <c r="L64" s="9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99"/>
      <c r="Z64" s="1"/>
      <c r="AA64" s="1"/>
      <c r="AB64" s="1"/>
      <c r="AC64" s="99"/>
      <c r="AD64" s="1"/>
      <c r="AE64" s="1"/>
      <c r="AF64" s="1"/>
      <c r="AG64" s="1"/>
      <c r="AH64" s="1"/>
      <c r="AI64" s="1"/>
    </row>
    <row r="65" spans="1:35">
      <c r="A65" s="160" t="s">
        <v>203</v>
      </c>
      <c r="B65" s="160" t="s">
        <v>204</v>
      </c>
      <c r="C65" s="149" t="e">
        <f>AVERAGEIFS($N$5:$N$100001,$AC$5:$AC$100001,A65,$AC$5:$AC$100001,B65)+210</f>
        <v>#DIV/0!</v>
      </c>
      <c r="D65" s="1"/>
      <c r="E65" s="1"/>
      <c r="F65" s="1"/>
      <c r="G65" s="1"/>
      <c r="H65" s="1"/>
      <c r="I65" s="99"/>
      <c r="J65" s="9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60" t="s">
        <v>205</v>
      </c>
      <c r="B66" s="160" t="s">
        <v>206</v>
      </c>
      <c r="C66" s="149" t="e">
        <f>AVERAGEIFS($N$5:$N$100001,$AC$5:$AC$100001,A66,$AC$5:$AC$100001,B66)+240</f>
        <v>#DIV/0!</v>
      </c>
      <c r="D66" s="1"/>
      <c r="E66" s="1"/>
      <c r="F66" s="1"/>
      <c r="G66" s="1"/>
      <c r="H66" s="1"/>
      <c r="I66" s="99"/>
      <c r="J66" s="99"/>
      <c r="K66" s="99"/>
      <c r="L66" s="9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60" t="s">
        <v>207</v>
      </c>
      <c r="B67" s="160" t="s">
        <v>208</v>
      </c>
      <c r="C67" s="149" t="e">
        <f>AVERAGEIFS($N$5:$N$100001,$AC$5:$AC$100001,A67,$AC$5:$AC$100001,B67)+270</f>
        <v>#DIV/0!</v>
      </c>
      <c r="D67" s="1"/>
      <c r="E67" s="1"/>
      <c r="F67" s="1"/>
      <c r="G67" s="1"/>
      <c r="H67" s="1"/>
      <c r="I67" s="99"/>
      <c r="J67" s="99"/>
      <c r="K67" s="99"/>
      <c r="L67" s="9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99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60" t="s">
        <v>209</v>
      </c>
      <c r="B68" s="160" t="s">
        <v>210</v>
      </c>
      <c r="C68" s="149" t="e">
        <f>AVERAGEIFS($N$5:$N$100001,$AC$5:$AC$100001,A68,$AC$5:$AC$100001,B68)+300</f>
        <v>#DIV/0!</v>
      </c>
      <c r="D68" s="1"/>
      <c r="E68" s="1"/>
      <c r="F68" s="1"/>
      <c r="G68" s="1"/>
      <c r="H68" s="1"/>
      <c r="I68" s="99"/>
      <c r="J68" s="99"/>
      <c r="K68" s="99"/>
      <c r="L68" s="9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99"/>
      <c r="Z68" s="1"/>
      <c r="AA68" s="1"/>
      <c r="AB68" s="1"/>
      <c r="AC68" s="99"/>
      <c r="AD68" s="1"/>
      <c r="AE68" s="1"/>
      <c r="AF68" s="1"/>
      <c r="AG68" s="1"/>
      <c r="AH68" s="1"/>
      <c r="AI68" s="1"/>
    </row>
    <row r="69" spans="1:35">
      <c r="A69" s="160" t="s">
        <v>211</v>
      </c>
      <c r="B69" s="160" t="s">
        <v>212</v>
      </c>
      <c r="C69" s="149" t="e">
        <f>AVERAGEIFS($N$5:$N$100001,$AC$5:$AC$100001,A69,$AC$5:$AC$100001,B69)+330</f>
        <v>#DIV/0!</v>
      </c>
      <c r="D69" s="1"/>
      <c r="E69" s="1"/>
      <c r="F69" s="1"/>
      <c r="G69" s="1"/>
      <c r="H69" s="1"/>
      <c r="I69" s="99"/>
      <c r="J69" s="99"/>
      <c r="K69" s="99"/>
      <c r="L69" s="9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99"/>
      <c r="Z69" s="1"/>
      <c r="AA69" s="1"/>
      <c r="AB69" s="1"/>
      <c r="AC69" s="99"/>
      <c r="AD69" s="1"/>
      <c r="AE69" s="1"/>
      <c r="AF69" s="1"/>
      <c r="AG69" s="1"/>
      <c r="AH69" s="1"/>
      <c r="AI69" s="1"/>
    </row>
    <row r="70" spans="1:35">
      <c r="A70" s="160" t="s">
        <v>213</v>
      </c>
      <c r="B70" s="160" t="s">
        <v>214</v>
      </c>
      <c r="C70" s="149" t="e">
        <f>AVERAGEIFS($N$5:$N$100001,$AC$5:$AC$100001,A70,$AC$5:$AC$100001,B70)+360</f>
        <v>#DIV/0!</v>
      </c>
      <c r="D70" s="1"/>
      <c r="E70" s="1"/>
      <c r="F70" s="1"/>
      <c r="G70" s="1"/>
      <c r="H70" s="1"/>
      <c r="I70" s="99"/>
      <c r="J70" s="99"/>
      <c r="K70" s="99"/>
      <c r="L70" s="9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99"/>
      <c r="Z70" s="1"/>
      <c r="AA70" s="1"/>
      <c r="AB70" s="1"/>
      <c r="AC70" s="99"/>
      <c r="AD70" s="1"/>
      <c r="AE70" s="1"/>
      <c r="AF70" s="1"/>
      <c r="AG70" s="1"/>
      <c r="AH70" s="1"/>
      <c r="AI70" s="1"/>
    </row>
    <row r="71" spans="1:35">
      <c r="D71" s="1"/>
      <c r="E71" s="1"/>
      <c r="F71" s="1"/>
      <c r="G71" s="1"/>
      <c r="H71" s="1"/>
      <c r="I71" s="99"/>
      <c r="J71" s="99"/>
      <c r="K71" s="99"/>
      <c r="L71" s="9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99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96"/>
      <c r="B72" s="97"/>
      <c r="D72" s="1"/>
      <c r="E72" s="1"/>
      <c r="F72" s="1"/>
      <c r="G72" s="1"/>
      <c r="H72" s="1"/>
      <c r="I72" s="99"/>
      <c r="J72" s="99"/>
      <c r="K72" s="99"/>
      <c r="L72" s="9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98"/>
      <c r="B73" s="97"/>
      <c r="D73" s="1"/>
      <c r="E73" s="1"/>
      <c r="F73" s="1"/>
      <c r="G73" s="1"/>
      <c r="H73" s="1"/>
      <c r="I73" s="99"/>
      <c r="J73" s="99"/>
      <c r="K73" s="99"/>
      <c r="L73" s="9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99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D74" s="1"/>
      <c r="E74" s="1"/>
      <c r="F74" s="1"/>
      <c r="G74" s="1"/>
      <c r="H74" s="1"/>
      <c r="I74" s="99"/>
      <c r="J74" s="99"/>
      <c r="K74" s="99"/>
      <c r="L74" s="9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99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D75" s="1"/>
      <c r="E75" s="1"/>
      <c r="F75" s="1"/>
      <c r="G75" s="1"/>
      <c r="H75" s="1"/>
      <c r="I75" s="99"/>
      <c r="J75" s="99"/>
      <c r="K75" s="99"/>
      <c r="L75" s="9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99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D76" s="1"/>
      <c r="E76" s="1"/>
      <c r="F76" s="1"/>
      <c r="G76" s="1"/>
      <c r="H76" s="1"/>
      <c r="I76" s="99"/>
      <c r="J76" s="99"/>
      <c r="K76" s="99"/>
      <c r="L76" s="9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D77" s="1"/>
      <c r="E77" s="1"/>
      <c r="F77" s="1"/>
      <c r="G77" s="1"/>
      <c r="H77" s="1"/>
      <c r="I77" s="99"/>
      <c r="J77" s="99"/>
      <c r="K77" s="99"/>
      <c r="L77" s="9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D78" s="1"/>
      <c r="E78" s="1"/>
      <c r="F78" s="1"/>
      <c r="G78" s="1"/>
      <c r="H78" s="1"/>
      <c r="I78" s="99"/>
      <c r="J78" s="99"/>
      <c r="K78" s="9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D79" s="1"/>
      <c r="E79" s="1"/>
      <c r="F79" s="1"/>
      <c r="G79" s="1"/>
      <c r="H79" s="1"/>
      <c r="I79" s="99"/>
      <c r="J79" s="99"/>
      <c r="K79" s="99"/>
      <c r="L79" s="9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99"/>
      <c r="Z79" s="99"/>
      <c r="AA79" s="1"/>
      <c r="AB79" s="1"/>
      <c r="AC79" s="99"/>
      <c r="AD79" s="1"/>
      <c r="AE79" s="1"/>
      <c r="AF79" s="1"/>
      <c r="AG79" s="1"/>
      <c r="AH79" s="1"/>
      <c r="AI79" s="1"/>
    </row>
    <row r="80" spans="1:35">
      <c r="D80" s="1"/>
      <c r="E80" s="1"/>
      <c r="F80" s="1"/>
      <c r="G80" s="1"/>
      <c r="H80" s="1"/>
      <c r="I80" s="99"/>
      <c r="J80" s="99"/>
      <c r="K80" s="99"/>
      <c r="L80" s="9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4:35">
      <c r="D81" s="1"/>
      <c r="E81" s="1"/>
      <c r="F81" s="1"/>
      <c r="G81" s="1"/>
      <c r="H81" s="1"/>
      <c r="I81" s="99"/>
      <c r="J81" s="99"/>
      <c r="K81" s="99"/>
      <c r="L81" s="9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99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4:35">
      <c r="D82" s="1"/>
      <c r="E82" s="1"/>
      <c r="F82" s="1"/>
      <c r="G82" s="1"/>
      <c r="H82" s="1"/>
      <c r="I82" s="99"/>
      <c r="J82" s="99"/>
      <c r="K82" s="99"/>
      <c r="L82" s="9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99"/>
      <c r="Z82" s="1"/>
      <c r="AA82" s="1"/>
      <c r="AB82" s="1"/>
      <c r="AC82" s="99"/>
      <c r="AD82" s="1"/>
      <c r="AE82" s="1"/>
      <c r="AF82" s="1"/>
      <c r="AG82" s="1"/>
      <c r="AH82" s="1"/>
      <c r="AI82" s="1"/>
    </row>
    <row r="83" spans="4:35">
      <c r="D83" s="1"/>
      <c r="E83" s="1"/>
      <c r="F83" s="1"/>
      <c r="G83" s="1"/>
      <c r="H83" s="1"/>
      <c r="I83" s="99"/>
      <c r="J83" s="99"/>
      <c r="K83" s="99"/>
      <c r="L83" s="9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99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4:35">
      <c r="D84" s="1"/>
      <c r="E84" s="1"/>
      <c r="F84" s="1"/>
      <c r="G84" s="1"/>
      <c r="H84" s="1"/>
      <c r="I84" s="99"/>
      <c r="J84" s="99"/>
      <c r="K84" s="99"/>
      <c r="L84" s="9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99"/>
      <c r="Z84" s="1"/>
      <c r="AA84" s="1"/>
      <c r="AB84" s="1"/>
      <c r="AC84" s="99"/>
      <c r="AD84" s="1"/>
      <c r="AE84" s="1"/>
      <c r="AF84" s="1"/>
      <c r="AG84" s="1"/>
      <c r="AH84" s="1"/>
      <c r="AI84" s="1"/>
    </row>
    <row r="85" spans="4:35">
      <c r="D85" s="1"/>
      <c r="E85" s="1"/>
      <c r="F85" s="1"/>
      <c r="G85" s="1"/>
      <c r="H85" s="1"/>
      <c r="I85" s="99"/>
      <c r="J85" s="99"/>
      <c r="K85" s="99"/>
      <c r="L85" s="9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99"/>
      <c r="Z85" s="1"/>
      <c r="AA85" s="1"/>
      <c r="AB85" s="1"/>
      <c r="AC85" s="99"/>
      <c r="AD85" s="1"/>
      <c r="AE85" s="1"/>
      <c r="AF85" s="1"/>
      <c r="AG85" s="1"/>
      <c r="AH85" s="1"/>
      <c r="AI85" s="1"/>
    </row>
    <row r="86" spans="4:35">
      <c r="D86" s="1"/>
      <c r="E86" s="1"/>
      <c r="F86" s="1"/>
      <c r="G86" s="1"/>
      <c r="H86" s="1"/>
      <c r="I86" s="99"/>
      <c r="J86" s="99"/>
      <c r="K86" s="99"/>
      <c r="L86" s="9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4:35">
      <c r="D87" s="1"/>
      <c r="E87" s="1"/>
      <c r="F87" s="1"/>
      <c r="G87" s="1"/>
      <c r="H87" s="1"/>
      <c r="I87" s="99"/>
      <c r="J87" s="99"/>
      <c r="K87" s="99"/>
      <c r="L87" s="9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4:35">
      <c r="D88" s="1"/>
      <c r="E88" s="1"/>
      <c r="F88" s="1"/>
      <c r="G88" s="1"/>
      <c r="H88" s="1"/>
      <c r="I88" s="99"/>
      <c r="J88" s="99"/>
      <c r="K88" s="99"/>
      <c r="L88" s="9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4:35">
      <c r="D89" s="1"/>
      <c r="E89" s="1"/>
      <c r="F89" s="1"/>
      <c r="G89" s="1"/>
      <c r="H89" s="1"/>
      <c r="I89" s="99"/>
      <c r="J89" s="99"/>
      <c r="K89" s="9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4:35">
      <c r="D90" s="1"/>
      <c r="E90" s="1"/>
      <c r="F90" s="1"/>
      <c r="G90" s="1"/>
      <c r="H90" s="1"/>
      <c r="I90" s="99"/>
      <c r="J90" s="99"/>
      <c r="K90" s="99"/>
      <c r="L90" s="9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4:35">
      <c r="D91" s="1"/>
      <c r="E91" s="1"/>
      <c r="F91" s="1"/>
      <c r="G91" s="1"/>
      <c r="H91" s="1"/>
      <c r="I91" s="99"/>
      <c r="J91" s="99"/>
      <c r="K91" s="99"/>
      <c r="L91" s="9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4:35">
      <c r="D92" s="1"/>
      <c r="E92" s="1"/>
      <c r="F92" s="1"/>
      <c r="G92" s="1"/>
      <c r="H92" s="1"/>
      <c r="I92" s="99"/>
      <c r="J92" s="99"/>
      <c r="K92" s="99"/>
      <c r="L92" s="9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99"/>
      <c r="Z92" s="99"/>
      <c r="AA92" s="1"/>
      <c r="AB92" s="1"/>
      <c r="AC92" s="99"/>
      <c r="AD92" s="1"/>
      <c r="AE92" s="1"/>
      <c r="AF92" s="1"/>
      <c r="AG92" s="1"/>
      <c r="AH92" s="1"/>
      <c r="AI92" s="1"/>
    </row>
    <row r="93" spans="4:35">
      <c r="D93" s="1"/>
      <c r="E93" s="1"/>
      <c r="F93" s="1"/>
      <c r="G93" s="1"/>
      <c r="H93" s="1"/>
      <c r="I93" s="99"/>
      <c r="J93" s="99"/>
      <c r="K93" s="99"/>
      <c r="L93" s="9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4:35">
      <c r="D94" s="1"/>
      <c r="E94" s="1"/>
      <c r="F94" s="1"/>
      <c r="G94" s="1"/>
      <c r="H94" s="1"/>
      <c r="I94" s="99"/>
      <c r="J94" s="99"/>
      <c r="K94" s="99"/>
      <c r="L94" s="9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99"/>
      <c r="Z94" s="1"/>
      <c r="AA94" s="1"/>
      <c r="AB94" s="1"/>
      <c r="AC94" s="99"/>
      <c r="AD94" s="1"/>
      <c r="AE94" s="1"/>
      <c r="AF94" s="1"/>
      <c r="AG94" s="1"/>
      <c r="AH94" s="1"/>
      <c r="AI94" s="1"/>
    </row>
    <row r="95" spans="4:35">
      <c r="D95" s="1"/>
      <c r="E95" s="1"/>
      <c r="F95" s="1"/>
      <c r="G95" s="1"/>
      <c r="H95" s="1"/>
      <c r="I95" s="99"/>
      <c r="J95" s="9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4:35">
      <c r="D96" s="1"/>
      <c r="E96" s="1"/>
      <c r="F96" s="1"/>
      <c r="G96" s="1"/>
      <c r="H96" s="1"/>
      <c r="I96" s="99"/>
      <c r="J96" s="99"/>
      <c r="K96" s="9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4:35">
      <c r="D97" s="1"/>
      <c r="E97" s="1"/>
      <c r="F97" s="1"/>
      <c r="G97" s="1"/>
      <c r="H97" s="1"/>
      <c r="I97" s="99"/>
      <c r="J97" s="99"/>
      <c r="K97" s="99"/>
      <c r="L97" s="9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99"/>
      <c r="Z97" s="1"/>
      <c r="AA97" s="1"/>
      <c r="AB97" s="1"/>
      <c r="AC97" s="99"/>
      <c r="AD97" s="1"/>
      <c r="AE97" s="1"/>
      <c r="AF97" s="1"/>
      <c r="AG97" s="1"/>
      <c r="AH97" s="1"/>
      <c r="AI97" s="1"/>
    </row>
    <row r="98" spans="4:35">
      <c r="D98" s="1"/>
      <c r="E98" s="1"/>
      <c r="F98" s="1"/>
      <c r="G98" s="1"/>
      <c r="H98" s="1"/>
      <c r="I98" s="99"/>
      <c r="J98" s="99"/>
      <c r="K98" s="9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4:35">
      <c r="D99" s="1"/>
      <c r="E99" s="1"/>
      <c r="F99" s="1"/>
      <c r="G99" s="1"/>
      <c r="H99" s="1"/>
      <c r="I99" s="99"/>
      <c r="J99" s="99"/>
      <c r="K99" s="99"/>
      <c r="L99" s="9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99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4:35">
      <c r="D100" s="1"/>
      <c r="E100" s="1"/>
      <c r="F100" s="1"/>
      <c r="G100" s="1"/>
      <c r="H100" s="1"/>
      <c r="I100" s="99"/>
      <c r="J100" s="9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4:35">
      <c r="D101" s="1"/>
      <c r="E101" s="1"/>
      <c r="F101" s="1"/>
      <c r="G101" s="1"/>
      <c r="H101" s="1"/>
      <c r="I101" s="99"/>
      <c r="J101" s="99"/>
      <c r="K101" s="9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4:35">
      <c r="D102" s="1"/>
      <c r="E102" s="1"/>
      <c r="F102" s="1"/>
      <c r="G102" s="1"/>
      <c r="H102" s="1"/>
      <c r="I102" s="99"/>
      <c r="J102" s="99"/>
      <c r="K102" s="99"/>
      <c r="L102" s="9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4:35">
      <c r="D103" s="1"/>
      <c r="E103" s="1"/>
      <c r="F103" s="1"/>
      <c r="G103" s="1"/>
      <c r="H103" s="1"/>
      <c r="I103" s="99"/>
      <c r="J103" s="99"/>
      <c r="K103" s="99"/>
      <c r="L103" s="9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99"/>
      <c r="Z103" s="1"/>
      <c r="AA103" s="1"/>
      <c r="AB103" s="1"/>
      <c r="AC103" s="99"/>
      <c r="AD103" s="1"/>
      <c r="AE103" s="1"/>
      <c r="AF103" s="1"/>
      <c r="AG103" s="1"/>
      <c r="AH103" s="1"/>
      <c r="AI103" s="1"/>
    </row>
    <row r="104" spans="4:35">
      <c r="D104" s="1"/>
      <c r="E104" s="1"/>
      <c r="F104" s="1"/>
      <c r="G104" s="1"/>
      <c r="H104" s="1"/>
      <c r="I104" s="99"/>
      <c r="J104" s="99"/>
      <c r="K104" s="99"/>
      <c r="L104" s="9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4:35">
      <c r="D105" s="1"/>
      <c r="E105" s="1"/>
      <c r="F105" s="1"/>
      <c r="G105" s="1"/>
      <c r="H105" s="1"/>
      <c r="I105" s="99"/>
      <c r="J105" s="99"/>
      <c r="K105" s="99"/>
      <c r="L105" s="9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99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4:35">
      <c r="D106" s="1"/>
      <c r="E106" s="1"/>
      <c r="F106" s="1"/>
      <c r="G106" s="1"/>
      <c r="H106" s="1"/>
      <c r="I106" s="99"/>
      <c r="J106" s="99"/>
      <c r="K106" s="99"/>
      <c r="L106" s="9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99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4:35">
      <c r="D107" s="1"/>
      <c r="E107" s="1"/>
      <c r="F107" s="1"/>
      <c r="G107" s="1"/>
      <c r="H107" s="1"/>
      <c r="I107" s="99"/>
      <c r="J107" s="99"/>
      <c r="K107" s="9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4:35">
      <c r="D108" s="1"/>
      <c r="E108" s="1"/>
      <c r="F108" s="1"/>
      <c r="G108" s="1"/>
      <c r="H108" s="1"/>
      <c r="I108" s="99"/>
      <c r="J108" s="99"/>
      <c r="K108" s="99"/>
      <c r="L108" s="9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99"/>
      <c r="Z108" s="1"/>
      <c r="AA108" s="1"/>
      <c r="AB108" s="1"/>
      <c r="AC108" s="99"/>
      <c r="AD108" s="1"/>
      <c r="AE108" s="1"/>
      <c r="AF108" s="1"/>
      <c r="AG108" s="1"/>
      <c r="AH108" s="1"/>
      <c r="AI108" s="1"/>
    </row>
    <row r="109" spans="4:35">
      <c r="D109" s="1"/>
      <c r="E109" s="1"/>
      <c r="F109" s="1"/>
      <c r="G109" s="1"/>
      <c r="H109" s="1"/>
      <c r="I109" s="99"/>
      <c r="J109" s="99"/>
      <c r="K109" s="99"/>
      <c r="L109" s="9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99"/>
      <c r="Z109" s="1"/>
      <c r="AA109" s="1"/>
      <c r="AB109" s="1"/>
      <c r="AC109" s="99"/>
      <c r="AD109" s="1"/>
      <c r="AE109" s="1"/>
      <c r="AF109" s="1"/>
      <c r="AG109" s="1"/>
      <c r="AH109" s="1"/>
      <c r="AI109" s="1"/>
    </row>
    <row r="110" spans="4:35">
      <c r="D110" s="1"/>
      <c r="E110" s="1"/>
      <c r="F110" s="1"/>
      <c r="G110" s="1"/>
      <c r="H110" s="1"/>
      <c r="I110" s="99"/>
      <c r="J110" s="9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4:35">
      <c r="D111" s="1"/>
      <c r="E111" s="1"/>
      <c r="F111" s="1"/>
      <c r="G111" s="1"/>
      <c r="H111" s="1"/>
      <c r="I111" s="99"/>
      <c r="J111" s="9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4:35">
      <c r="D112" s="1"/>
      <c r="E112" s="1"/>
      <c r="F112" s="1"/>
      <c r="G112" s="1"/>
      <c r="H112" s="1"/>
      <c r="I112" s="99"/>
      <c r="J112" s="99"/>
      <c r="K112" s="99"/>
      <c r="L112" s="9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4:35">
      <c r="D113" s="1"/>
      <c r="E113" s="1"/>
      <c r="F113" s="1"/>
      <c r="G113" s="1"/>
      <c r="H113" s="1"/>
      <c r="I113" s="99"/>
      <c r="J113" s="99"/>
      <c r="K113" s="9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4:35">
      <c r="D114" s="1"/>
      <c r="E114" s="1"/>
      <c r="F114" s="1"/>
      <c r="G114" s="1"/>
      <c r="H114" s="1"/>
      <c r="I114" s="99"/>
      <c r="J114" s="99"/>
      <c r="K114" s="99"/>
      <c r="L114" s="9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99"/>
      <c r="Z114" s="1"/>
      <c r="AA114" s="1"/>
      <c r="AB114" s="1"/>
      <c r="AC114" s="99"/>
      <c r="AD114" s="1"/>
      <c r="AE114" s="1"/>
      <c r="AF114" s="1"/>
      <c r="AG114" s="1"/>
      <c r="AH114" s="1"/>
      <c r="AI114" s="1"/>
    </row>
    <row r="115" spans="4:35">
      <c r="D115" s="1"/>
      <c r="E115" s="1"/>
      <c r="F115" s="1"/>
      <c r="G115" s="1"/>
      <c r="H115" s="1"/>
      <c r="I115" s="99"/>
      <c r="J115" s="99"/>
      <c r="K115" s="9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4:35">
      <c r="D116" s="1"/>
      <c r="E116" s="1"/>
      <c r="F116" s="1"/>
      <c r="G116" s="1"/>
      <c r="H116" s="1"/>
      <c r="I116" s="99"/>
      <c r="J116" s="99"/>
      <c r="K116" s="9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4:35">
      <c r="D117" s="1"/>
      <c r="E117" s="1"/>
      <c r="F117" s="1"/>
      <c r="G117" s="1"/>
      <c r="H117" s="1"/>
      <c r="I117" s="99"/>
      <c r="J117" s="99"/>
      <c r="K117" s="99"/>
      <c r="L117" s="9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99"/>
      <c r="Z117" s="1"/>
      <c r="AA117" s="1"/>
      <c r="AB117" s="1"/>
      <c r="AC117" s="99"/>
      <c r="AD117" s="1"/>
      <c r="AE117" s="1"/>
      <c r="AF117" s="1"/>
      <c r="AG117" s="1"/>
      <c r="AH117" s="1"/>
      <c r="AI117" s="1"/>
    </row>
    <row r="118" spans="4:35">
      <c r="D118" s="1"/>
      <c r="E118" s="1"/>
      <c r="F118" s="1"/>
      <c r="G118" s="1"/>
      <c r="H118" s="1"/>
      <c r="I118" s="99"/>
      <c r="J118" s="9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4:35">
      <c r="D119" s="1"/>
      <c r="E119" s="1"/>
      <c r="F119" s="1"/>
      <c r="G119" s="1"/>
      <c r="H119" s="1"/>
      <c r="I119" s="99"/>
      <c r="J119" s="99"/>
      <c r="K119" s="99"/>
      <c r="L119" s="9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4:35">
      <c r="D120" s="1"/>
      <c r="E120" s="1"/>
      <c r="F120" s="1"/>
      <c r="G120" s="1"/>
      <c r="H120" s="1"/>
      <c r="I120" s="99"/>
      <c r="J120" s="99"/>
      <c r="K120" s="9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4:35">
      <c r="D121" s="1"/>
      <c r="E121" s="1"/>
      <c r="F121" s="1"/>
      <c r="G121" s="1"/>
      <c r="H121" s="1"/>
      <c r="I121" s="99"/>
      <c r="J121" s="99"/>
      <c r="K121" s="99"/>
      <c r="L121" s="9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4:35">
      <c r="D122" s="1"/>
      <c r="E122" s="1"/>
      <c r="F122" s="1"/>
      <c r="G122" s="1"/>
      <c r="H122" s="1"/>
      <c r="I122" s="99"/>
      <c r="J122" s="9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4:35">
      <c r="D123" s="1"/>
      <c r="E123" s="1"/>
      <c r="F123" s="1"/>
      <c r="G123" s="1"/>
      <c r="H123" s="1"/>
      <c r="I123" s="99"/>
      <c r="J123" s="99"/>
      <c r="K123" s="99"/>
      <c r="L123" s="9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99"/>
      <c r="Z123" s="99"/>
      <c r="AA123" s="1"/>
      <c r="AB123" s="1"/>
      <c r="AC123" s="99"/>
      <c r="AD123" s="1"/>
      <c r="AE123" s="1"/>
      <c r="AF123" s="1"/>
      <c r="AG123" s="1"/>
      <c r="AH123" s="1"/>
      <c r="AI123" s="1"/>
    </row>
    <row r="124" spans="4:35">
      <c r="D124" s="1"/>
      <c r="E124" s="1"/>
      <c r="F124" s="1"/>
      <c r="G124" s="1"/>
      <c r="H124" s="1"/>
      <c r="I124" s="99"/>
      <c r="J124" s="99"/>
      <c r="K124" s="99"/>
      <c r="L124" s="9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99"/>
      <c r="Z124" s="1"/>
      <c r="AA124" s="1"/>
      <c r="AB124" s="1"/>
      <c r="AC124" s="99"/>
      <c r="AD124" s="1"/>
      <c r="AE124" s="1"/>
      <c r="AF124" s="1"/>
      <c r="AG124" s="1"/>
      <c r="AH124" s="1"/>
      <c r="AI124" s="1"/>
    </row>
    <row r="125" spans="4:35">
      <c r="D125" s="1"/>
      <c r="E125" s="1"/>
      <c r="F125" s="1"/>
      <c r="G125" s="1"/>
      <c r="H125" s="1"/>
      <c r="I125" s="99"/>
      <c r="J125" s="99"/>
      <c r="K125" s="9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4:35">
      <c r="D126" s="1"/>
      <c r="E126" s="1"/>
      <c r="F126" s="1"/>
      <c r="G126" s="1"/>
      <c r="H126" s="1"/>
      <c r="I126" s="99"/>
      <c r="J126" s="99"/>
      <c r="K126" s="99"/>
      <c r="L126" s="9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99"/>
      <c r="Z126" s="1"/>
      <c r="AA126" s="1"/>
      <c r="AB126" s="1"/>
      <c r="AC126" s="99"/>
      <c r="AD126" s="1"/>
      <c r="AE126" s="1"/>
      <c r="AF126" s="1"/>
      <c r="AG126" s="1"/>
      <c r="AH126" s="1"/>
      <c r="AI126" s="1"/>
    </row>
    <row r="127" spans="4:35">
      <c r="D127" s="1"/>
      <c r="E127" s="1"/>
      <c r="F127" s="1"/>
      <c r="G127" s="1"/>
      <c r="H127" s="1"/>
      <c r="I127" s="99"/>
      <c r="J127" s="99"/>
      <c r="K127" s="99"/>
      <c r="L127" s="9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99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4:35">
      <c r="D128" s="1"/>
      <c r="E128" s="1"/>
      <c r="F128" s="1"/>
      <c r="G128" s="1"/>
      <c r="H128" s="1"/>
      <c r="I128" s="99"/>
      <c r="J128" s="1"/>
      <c r="K128" s="99"/>
      <c r="L128" s="9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99"/>
      <c r="Z128" s="1"/>
      <c r="AA128" s="1"/>
      <c r="AB128" s="1"/>
      <c r="AC128" s="99"/>
      <c r="AD128" s="1"/>
      <c r="AE128" s="1"/>
      <c r="AF128" s="1"/>
      <c r="AG128" s="1"/>
      <c r="AH128" s="1"/>
      <c r="AI128" s="1"/>
    </row>
    <row r="129" spans="4:35">
      <c r="D129" s="1"/>
      <c r="E129" s="1"/>
      <c r="F129" s="1"/>
      <c r="G129" s="1"/>
      <c r="H129" s="1"/>
      <c r="I129" s="99"/>
      <c r="J129" s="99"/>
      <c r="K129" s="9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4:35">
      <c r="D130" s="1"/>
      <c r="E130" s="1"/>
      <c r="F130" s="1"/>
      <c r="G130" s="1"/>
      <c r="H130" s="1"/>
      <c r="I130" s="99"/>
      <c r="J130" s="99"/>
      <c r="K130" s="99"/>
      <c r="L130" s="9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99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4:35">
      <c r="D131" s="1"/>
      <c r="E131" s="1"/>
      <c r="F131" s="1"/>
      <c r="G131" s="1"/>
      <c r="H131" s="1"/>
      <c r="I131" s="99"/>
      <c r="J131" s="9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4:35">
      <c r="D132" s="1"/>
      <c r="E132" s="1"/>
      <c r="F132" s="1"/>
      <c r="G132" s="1"/>
      <c r="H132" s="1"/>
      <c r="I132" s="99"/>
      <c r="J132" s="99"/>
      <c r="K132" s="99"/>
      <c r="L132" s="9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99"/>
      <c r="Z132" s="1"/>
      <c r="AA132" s="1"/>
      <c r="AB132" s="1"/>
      <c r="AC132" s="99"/>
      <c r="AD132" s="1"/>
      <c r="AE132" s="1"/>
      <c r="AF132" s="1"/>
      <c r="AG132" s="1"/>
      <c r="AH132" s="1"/>
      <c r="AI132" s="1"/>
    </row>
    <row r="133" spans="4:35">
      <c r="D133" s="1"/>
      <c r="E133" s="1"/>
      <c r="F133" s="1"/>
      <c r="G133" s="1"/>
      <c r="H133" s="1"/>
      <c r="I133" s="99"/>
      <c r="J133" s="99"/>
      <c r="K133" s="99"/>
      <c r="L133" s="9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99"/>
      <c r="Z133" s="99"/>
      <c r="AA133" s="1"/>
      <c r="AB133" s="1"/>
      <c r="AC133" s="99"/>
      <c r="AD133" s="1"/>
      <c r="AE133" s="1"/>
      <c r="AF133" s="1"/>
      <c r="AG133" s="1"/>
      <c r="AH133" s="1"/>
      <c r="AI133" s="1"/>
    </row>
    <row r="134" spans="4:35">
      <c r="D134" s="1"/>
      <c r="E134" s="1"/>
      <c r="F134" s="1"/>
      <c r="G134" s="1"/>
      <c r="H134" s="1"/>
      <c r="I134" s="99"/>
      <c r="J134" s="99"/>
      <c r="K134" s="99"/>
      <c r="L134" s="9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99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4:35">
      <c r="D135" s="1"/>
      <c r="E135" s="1"/>
      <c r="F135" s="1"/>
      <c r="G135" s="1"/>
      <c r="H135" s="1"/>
      <c r="I135" s="99"/>
      <c r="J135" s="9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4:35">
      <c r="D136" s="1"/>
      <c r="E136" s="1"/>
      <c r="F136" s="1"/>
      <c r="G136" s="1"/>
      <c r="H136" s="1"/>
      <c r="I136" s="99"/>
      <c r="J136" s="99"/>
      <c r="K136" s="99"/>
      <c r="L136" s="9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99"/>
      <c r="Z136" s="99"/>
      <c r="AA136" s="1"/>
      <c r="AB136" s="1"/>
      <c r="AC136" s="99"/>
      <c r="AD136" s="1"/>
      <c r="AE136" s="1"/>
      <c r="AF136" s="1"/>
      <c r="AG136" s="1"/>
      <c r="AH136" s="1"/>
      <c r="AI136" s="1"/>
    </row>
    <row r="137" spans="4:35">
      <c r="D137" s="1"/>
      <c r="E137" s="1"/>
      <c r="F137" s="1"/>
      <c r="G137" s="1"/>
      <c r="H137" s="1"/>
      <c r="I137" s="99"/>
      <c r="J137" s="99"/>
      <c r="K137" s="99"/>
      <c r="L137" s="9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4:35">
      <c r="D138" s="1"/>
      <c r="E138" s="1"/>
      <c r="F138" s="1"/>
      <c r="G138" s="1"/>
      <c r="H138" s="1"/>
      <c r="I138" s="99"/>
      <c r="J138" s="99"/>
      <c r="K138" s="99"/>
      <c r="L138" s="9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99"/>
      <c r="Z138" s="1"/>
      <c r="AA138" s="1"/>
      <c r="AB138" s="1"/>
      <c r="AC138" s="99"/>
      <c r="AD138" s="1"/>
      <c r="AE138" s="1"/>
      <c r="AF138" s="1"/>
      <c r="AG138" s="1"/>
      <c r="AH138" s="1"/>
      <c r="AI138" s="1"/>
    </row>
    <row r="139" spans="4:35">
      <c r="D139" s="1"/>
      <c r="E139" s="1"/>
      <c r="F139" s="1"/>
      <c r="G139" s="1"/>
      <c r="H139" s="1"/>
      <c r="I139" s="99"/>
      <c r="J139" s="99"/>
      <c r="K139" s="9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4:35">
      <c r="D140" s="1"/>
      <c r="E140" s="1"/>
      <c r="F140" s="1"/>
      <c r="G140" s="1"/>
      <c r="H140" s="1"/>
      <c r="I140" s="99"/>
      <c r="J140" s="99"/>
      <c r="K140" s="99"/>
      <c r="L140" s="9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99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4:35">
      <c r="D141" s="1"/>
      <c r="E141" s="1"/>
      <c r="F141" s="1"/>
      <c r="G141" s="1"/>
      <c r="H141" s="1"/>
      <c r="I141" s="99"/>
      <c r="J141" s="99"/>
      <c r="K141" s="99"/>
      <c r="L141" s="9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99"/>
      <c r="Z141" s="1"/>
      <c r="AA141" s="1"/>
      <c r="AB141" s="1"/>
      <c r="AC141" s="99"/>
      <c r="AD141" s="1"/>
      <c r="AE141" s="1"/>
      <c r="AF141" s="1"/>
      <c r="AG141" s="1"/>
      <c r="AH141" s="1"/>
      <c r="AI141" s="1"/>
    </row>
    <row r="142" spans="4:35">
      <c r="D142" s="1"/>
      <c r="E142" s="1"/>
      <c r="F142" s="1"/>
      <c r="G142" s="1"/>
      <c r="H142" s="1"/>
      <c r="I142" s="99"/>
      <c r="J142" s="99"/>
      <c r="K142" s="99"/>
      <c r="L142" s="9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99"/>
      <c r="Z142" s="99"/>
      <c r="AA142" s="1"/>
      <c r="AB142" s="1"/>
      <c r="AC142" s="99"/>
      <c r="AD142" s="1"/>
      <c r="AE142" s="1"/>
      <c r="AF142" s="1"/>
      <c r="AG142" s="1"/>
      <c r="AH142" s="1"/>
      <c r="AI142" s="1"/>
    </row>
    <row r="143" spans="4:35">
      <c r="D143" s="1"/>
      <c r="E143" s="1"/>
      <c r="F143" s="1"/>
      <c r="G143" s="1"/>
      <c r="H143" s="1"/>
      <c r="I143" s="99"/>
      <c r="J143" s="99"/>
      <c r="K143" s="99"/>
      <c r="L143" s="9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4:35">
      <c r="D144" s="1"/>
      <c r="E144" s="1"/>
      <c r="F144" s="1"/>
      <c r="G144" s="1"/>
      <c r="H144" s="1"/>
      <c r="I144" s="99"/>
      <c r="J144" s="99"/>
      <c r="K144" s="99"/>
      <c r="L144" s="9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4:35">
      <c r="D145" s="1"/>
      <c r="E145" s="1"/>
      <c r="F145" s="1"/>
      <c r="G145" s="1"/>
      <c r="H145" s="1"/>
      <c r="I145" s="99"/>
      <c r="J145" s="99"/>
      <c r="K145" s="9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4:35">
      <c r="D146" s="1"/>
      <c r="E146" s="1"/>
      <c r="F146" s="1"/>
      <c r="G146" s="1"/>
      <c r="H146" s="1"/>
      <c r="I146" s="99"/>
      <c r="J146" s="99"/>
      <c r="K146" s="99"/>
      <c r="L146" s="9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99"/>
      <c r="Z146" s="1"/>
      <c r="AA146" s="1"/>
      <c r="AB146" s="1"/>
      <c r="AC146" s="99"/>
      <c r="AD146" s="1"/>
      <c r="AE146" s="1"/>
      <c r="AF146" s="1"/>
      <c r="AG146" s="1"/>
      <c r="AH146" s="1"/>
      <c r="AI146" s="1"/>
    </row>
    <row r="147" spans="4:35">
      <c r="D147" s="1"/>
      <c r="E147" s="1"/>
      <c r="F147" s="1"/>
      <c r="G147" s="1"/>
      <c r="H147" s="1"/>
      <c r="I147" s="99"/>
      <c r="J147" s="99"/>
      <c r="K147" s="99"/>
      <c r="L147" s="9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99"/>
      <c r="Z147" s="1"/>
      <c r="AA147" s="1"/>
      <c r="AB147" s="1"/>
      <c r="AC147" s="99"/>
      <c r="AD147" s="1"/>
      <c r="AE147" s="1"/>
      <c r="AF147" s="1"/>
      <c r="AG147" s="1"/>
      <c r="AH147" s="1"/>
      <c r="AI147" s="1"/>
    </row>
    <row r="148" spans="4:35">
      <c r="D148" s="1"/>
      <c r="E148" s="1"/>
      <c r="F148" s="1"/>
      <c r="G148" s="1"/>
      <c r="H148" s="1"/>
      <c r="I148" s="99"/>
      <c r="J148" s="99"/>
      <c r="K148" s="99"/>
      <c r="L148" s="9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99"/>
      <c r="Z148" s="1"/>
      <c r="AA148" s="1"/>
      <c r="AB148" s="1"/>
      <c r="AC148" s="99"/>
      <c r="AD148" s="1"/>
      <c r="AE148" s="1"/>
      <c r="AF148" s="1"/>
      <c r="AG148" s="1"/>
      <c r="AH148" s="1"/>
      <c r="AI148" s="1"/>
    </row>
    <row r="149" spans="4:35">
      <c r="D149" s="1"/>
      <c r="E149" s="1"/>
      <c r="F149" s="1"/>
      <c r="G149" s="1"/>
      <c r="H149" s="1"/>
      <c r="I149" s="99"/>
      <c r="J149" s="99"/>
      <c r="K149" s="99"/>
      <c r="L149" s="9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4:35">
      <c r="D150" s="1"/>
      <c r="E150" s="1"/>
      <c r="F150" s="1"/>
      <c r="G150" s="1"/>
      <c r="H150" s="1"/>
      <c r="I150" s="99"/>
      <c r="J150" s="99"/>
      <c r="K150" s="99"/>
      <c r="L150" s="9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4:35">
      <c r="D151" s="1"/>
      <c r="E151" s="1"/>
      <c r="F151" s="1"/>
      <c r="G151" s="1"/>
      <c r="H151" s="1"/>
      <c r="I151" s="99"/>
      <c r="J151" s="99"/>
      <c r="K151" s="99"/>
      <c r="L151" s="9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4:35">
      <c r="D152" s="1"/>
      <c r="E152" s="1"/>
      <c r="F152" s="1"/>
      <c r="G152" s="1"/>
      <c r="H152" s="1"/>
      <c r="I152" s="99"/>
      <c r="J152" s="99"/>
      <c r="K152" s="99"/>
      <c r="L152" s="9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99"/>
      <c r="Z152" s="1"/>
      <c r="AA152" s="1"/>
      <c r="AB152" s="1"/>
      <c r="AC152" s="99"/>
      <c r="AD152" s="1"/>
      <c r="AE152" s="1"/>
      <c r="AF152" s="1"/>
      <c r="AG152" s="1"/>
      <c r="AH152" s="1"/>
      <c r="AI152" s="1"/>
    </row>
    <row r="153" spans="4:35">
      <c r="D153" s="1"/>
      <c r="E153" s="1"/>
      <c r="F153" s="1"/>
      <c r="G153" s="1"/>
      <c r="H153" s="1"/>
      <c r="I153" s="99"/>
      <c r="J153" s="99"/>
      <c r="K153" s="99"/>
      <c r="L153" s="9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99"/>
      <c r="Z153" s="1"/>
      <c r="AA153" s="1"/>
      <c r="AB153" s="1"/>
      <c r="AC153" s="99"/>
      <c r="AD153" s="1"/>
      <c r="AE153" s="1"/>
      <c r="AF153" s="1"/>
      <c r="AG153" s="1"/>
      <c r="AH153" s="1"/>
      <c r="AI153" s="1"/>
    </row>
    <row r="154" spans="4:35">
      <c r="D154" s="1"/>
      <c r="E154" s="1"/>
      <c r="F154" s="1"/>
      <c r="G154" s="1"/>
      <c r="H154" s="1"/>
      <c r="I154" s="99"/>
      <c r="J154" s="99"/>
      <c r="K154" s="9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4:35">
      <c r="D155" s="1"/>
      <c r="E155" s="1"/>
      <c r="F155" s="1"/>
      <c r="G155" s="1"/>
      <c r="H155" s="1"/>
      <c r="I155" s="99"/>
      <c r="J155" s="99"/>
      <c r="K155" s="99"/>
      <c r="L155" s="9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4:35">
      <c r="D156" s="1"/>
      <c r="E156" s="1"/>
      <c r="F156" s="1"/>
      <c r="G156" s="1"/>
      <c r="H156" s="1"/>
      <c r="I156" s="99"/>
      <c r="J156" s="99"/>
      <c r="K156" s="99"/>
      <c r="L156" s="9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99"/>
      <c r="Z156" s="1"/>
      <c r="AA156" s="1"/>
      <c r="AB156" s="1"/>
      <c r="AC156" s="99"/>
      <c r="AD156" s="1"/>
      <c r="AE156" s="1"/>
      <c r="AF156" s="1"/>
      <c r="AG156" s="1"/>
      <c r="AH156" s="1"/>
      <c r="AI156" s="1"/>
    </row>
    <row r="157" spans="4:35">
      <c r="D157" s="1"/>
      <c r="E157" s="1"/>
      <c r="F157" s="1"/>
      <c r="G157" s="1"/>
      <c r="H157" s="1"/>
      <c r="I157" s="99"/>
      <c r="J157" s="99"/>
      <c r="K157" s="99"/>
      <c r="L157" s="9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99"/>
      <c r="Z157" s="1"/>
      <c r="AA157" s="1"/>
      <c r="AB157" s="1"/>
      <c r="AC157" s="99"/>
      <c r="AD157" s="1"/>
      <c r="AE157" s="1"/>
      <c r="AF157" s="1"/>
      <c r="AG157" s="1"/>
      <c r="AH157" s="1"/>
      <c r="AI157" s="1"/>
    </row>
    <row r="158" spans="4:35">
      <c r="D158" s="1"/>
      <c r="E158" s="1"/>
      <c r="F158" s="1"/>
      <c r="G158" s="1"/>
      <c r="H158" s="1"/>
      <c r="I158" s="99"/>
      <c r="J158" s="99"/>
      <c r="K158" s="99"/>
      <c r="L158" s="9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4:35">
      <c r="D159" s="1"/>
      <c r="E159" s="1"/>
      <c r="F159" s="1"/>
      <c r="G159" s="1"/>
      <c r="H159" s="1"/>
      <c r="I159" s="99"/>
      <c r="J159" s="99"/>
      <c r="K159" s="99"/>
      <c r="L159" s="9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4:35">
      <c r="D160" s="1"/>
      <c r="E160" s="1"/>
      <c r="F160" s="1"/>
      <c r="G160" s="1"/>
      <c r="H160" s="1"/>
      <c r="I160" s="99"/>
      <c r="J160" s="99"/>
      <c r="K160" s="99"/>
      <c r="L160" s="9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4:35">
      <c r="D161" s="1"/>
      <c r="E161" s="1"/>
      <c r="F161" s="1"/>
      <c r="G161" s="1"/>
      <c r="H161" s="1"/>
      <c r="I161" s="99"/>
      <c r="J161" s="99"/>
      <c r="K161" s="99"/>
      <c r="L161" s="9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99"/>
      <c r="Z161" s="99"/>
      <c r="AA161" s="1"/>
      <c r="AB161" s="1"/>
      <c r="AC161" s="99"/>
      <c r="AD161" s="1"/>
      <c r="AE161" s="1"/>
      <c r="AF161" s="1"/>
      <c r="AG161" s="1"/>
      <c r="AH161" s="1"/>
      <c r="AI161" s="1"/>
    </row>
    <row r="162" spans="4:35">
      <c r="D162" s="1"/>
      <c r="E162" s="1"/>
      <c r="F162" s="1"/>
      <c r="G162" s="1"/>
      <c r="H162" s="1"/>
      <c r="I162" s="99"/>
      <c r="J162" s="99"/>
      <c r="K162" s="99"/>
      <c r="L162" s="9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4:35">
      <c r="D163" s="1"/>
      <c r="E163" s="1"/>
      <c r="F163" s="1"/>
      <c r="G163" s="1"/>
      <c r="H163" s="1"/>
      <c r="I163" s="99"/>
      <c r="J163" s="99"/>
      <c r="K163" s="9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4:35">
      <c r="D164" s="1"/>
      <c r="E164" s="1"/>
      <c r="F164" s="1"/>
      <c r="G164" s="1"/>
      <c r="H164" s="1"/>
      <c r="I164" s="99"/>
      <c r="J164" s="99"/>
      <c r="K164" s="99"/>
      <c r="L164" s="9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99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4:35">
      <c r="D165" s="1"/>
      <c r="E165" s="1"/>
      <c r="F165" s="1"/>
      <c r="G165" s="1"/>
      <c r="H165" s="1"/>
      <c r="I165" s="99"/>
      <c r="J165" s="99"/>
      <c r="K165" s="99"/>
      <c r="L165" s="9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99"/>
      <c r="Z165" s="1"/>
      <c r="AA165" s="1"/>
      <c r="AB165" s="1"/>
      <c r="AC165" s="99"/>
      <c r="AD165" s="1"/>
      <c r="AE165" s="1"/>
      <c r="AF165" s="1"/>
      <c r="AG165" s="1"/>
      <c r="AH165" s="1"/>
      <c r="AI165" s="1"/>
    </row>
    <row r="166" spans="4:35">
      <c r="D166" s="1"/>
      <c r="E166" s="1"/>
      <c r="F166" s="1"/>
      <c r="G166" s="1"/>
      <c r="H166" s="1"/>
      <c r="I166" s="99"/>
      <c r="J166" s="99"/>
      <c r="K166" s="9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4:35">
      <c r="D167" s="1"/>
      <c r="E167" s="1"/>
      <c r="F167" s="1"/>
      <c r="G167" s="1"/>
      <c r="H167" s="1"/>
      <c r="I167" s="99"/>
      <c r="J167" s="99"/>
      <c r="K167" s="99"/>
      <c r="L167" s="9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99"/>
      <c r="Z167" s="1"/>
      <c r="AA167" s="1"/>
      <c r="AB167" s="1"/>
      <c r="AC167" s="99"/>
      <c r="AD167" s="1"/>
      <c r="AE167" s="1"/>
      <c r="AF167" s="1"/>
      <c r="AG167" s="1"/>
      <c r="AH167" s="1"/>
      <c r="AI167" s="1"/>
    </row>
    <row r="168" spans="4:35">
      <c r="D168" s="1"/>
      <c r="E168" s="1"/>
      <c r="F168" s="1"/>
      <c r="G168" s="1"/>
      <c r="H168" s="1"/>
      <c r="I168" s="99"/>
      <c r="J168" s="99"/>
      <c r="K168" s="99"/>
      <c r="L168" s="9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4:35">
      <c r="D169" s="1"/>
      <c r="E169" s="1"/>
      <c r="F169" s="1"/>
      <c r="G169" s="1"/>
      <c r="H169" s="1"/>
      <c r="I169" s="99"/>
      <c r="J169" s="99"/>
      <c r="K169" s="99"/>
      <c r="L169" s="9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99"/>
      <c r="Z169" s="1"/>
      <c r="AA169" s="1"/>
      <c r="AB169" s="1"/>
      <c r="AC169" s="99"/>
      <c r="AD169" s="1"/>
      <c r="AE169" s="1"/>
      <c r="AF169" s="1"/>
      <c r="AG169" s="1"/>
      <c r="AH169" s="1"/>
      <c r="AI169" s="1"/>
    </row>
    <row r="170" spans="4:35">
      <c r="D170" s="1"/>
      <c r="E170" s="1"/>
      <c r="F170" s="1"/>
      <c r="G170" s="1"/>
      <c r="H170" s="1"/>
      <c r="I170" s="99"/>
      <c r="J170" s="99"/>
      <c r="K170" s="99"/>
      <c r="L170" s="9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4:35">
      <c r="D171" s="1"/>
      <c r="E171" s="1"/>
      <c r="F171" s="1"/>
      <c r="G171" s="1"/>
      <c r="H171" s="1"/>
      <c r="I171" s="99"/>
      <c r="J171" s="99"/>
      <c r="K171" s="99"/>
      <c r="L171" s="9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99"/>
      <c r="Z171" s="1"/>
      <c r="AA171" s="1"/>
      <c r="AB171" s="1"/>
      <c r="AC171" s="99"/>
      <c r="AD171" s="1"/>
      <c r="AE171" s="1"/>
      <c r="AF171" s="1"/>
      <c r="AG171" s="1"/>
      <c r="AH171" s="1"/>
      <c r="AI171" s="1"/>
    </row>
    <row r="172" spans="4:35">
      <c r="D172" s="1"/>
      <c r="E172" s="1"/>
      <c r="F172" s="1"/>
      <c r="G172" s="1"/>
      <c r="H172" s="1"/>
      <c r="I172" s="99"/>
      <c r="J172" s="99"/>
      <c r="K172" s="99"/>
      <c r="L172" s="9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99"/>
      <c r="Z172" s="1"/>
      <c r="AA172" s="1"/>
      <c r="AB172" s="1"/>
      <c r="AC172" s="99"/>
      <c r="AD172" s="1"/>
      <c r="AE172" s="1"/>
      <c r="AF172" s="1"/>
      <c r="AG172" s="1"/>
      <c r="AH172" s="1"/>
      <c r="AI172" s="1"/>
    </row>
    <row r="173" spans="4:35">
      <c r="D173" s="1"/>
      <c r="E173" s="1"/>
      <c r="F173" s="1"/>
      <c r="G173" s="1"/>
      <c r="H173" s="1"/>
      <c r="I173" s="99"/>
      <c r="J173" s="99"/>
      <c r="K173" s="99"/>
      <c r="L173" s="9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99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4:35">
      <c r="D174" s="1"/>
      <c r="E174" s="1"/>
      <c r="F174" s="1"/>
      <c r="G174" s="1"/>
      <c r="H174" s="1"/>
      <c r="I174" s="99"/>
      <c r="J174" s="99"/>
      <c r="K174" s="99"/>
      <c r="L174" s="9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99"/>
      <c r="Z174" s="1"/>
      <c r="AA174" s="1"/>
      <c r="AB174" s="1"/>
      <c r="AC174" s="99"/>
      <c r="AD174" s="1"/>
      <c r="AE174" s="1"/>
      <c r="AF174" s="1"/>
      <c r="AG174" s="1"/>
      <c r="AH174" s="1"/>
      <c r="AI174" s="1"/>
    </row>
    <row r="175" spans="4:35">
      <c r="D175" s="1"/>
      <c r="E175" s="1"/>
      <c r="F175" s="1"/>
      <c r="G175" s="1"/>
      <c r="H175" s="1"/>
      <c r="I175" s="99"/>
      <c r="J175" s="99"/>
      <c r="K175" s="99"/>
      <c r="L175" s="9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4:35">
      <c r="D176" s="1"/>
      <c r="E176" s="1"/>
      <c r="F176" s="1"/>
      <c r="G176" s="1"/>
      <c r="H176" s="1"/>
      <c r="I176" s="99"/>
      <c r="J176" s="99"/>
      <c r="K176" s="99"/>
      <c r="L176" s="9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4:35">
      <c r="D177" s="1"/>
      <c r="E177" s="1"/>
      <c r="F177" s="1"/>
      <c r="G177" s="1"/>
      <c r="H177" s="1"/>
      <c r="I177" s="99"/>
      <c r="J177" s="99"/>
      <c r="K177" s="99"/>
      <c r="L177" s="9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99"/>
      <c r="Z177" s="1"/>
      <c r="AA177" s="1"/>
      <c r="AB177" s="1"/>
      <c r="AC177" s="99"/>
      <c r="AD177" s="1"/>
      <c r="AE177" s="1"/>
      <c r="AF177" s="1"/>
      <c r="AG177" s="1"/>
      <c r="AH177" s="1"/>
      <c r="AI177" s="1"/>
    </row>
    <row r="178" spans="4:35">
      <c r="D178" s="1"/>
      <c r="E178" s="1"/>
      <c r="F178" s="1"/>
      <c r="G178" s="1"/>
      <c r="H178" s="1"/>
      <c r="I178" s="99"/>
      <c r="J178" s="99"/>
      <c r="K178" s="99"/>
      <c r="L178" s="9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4:35">
      <c r="D179" s="1"/>
      <c r="E179" s="1"/>
      <c r="F179" s="1"/>
      <c r="G179" s="1"/>
      <c r="H179" s="1"/>
      <c r="I179" s="99"/>
      <c r="J179" s="99"/>
      <c r="K179" s="99"/>
      <c r="L179" s="9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99"/>
      <c r="Z179" s="99"/>
      <c r="AA179" s="1"/>
      <c r="AB179" s="1"/>
      <c r="AC179" s="99"/>
      <c r="AD179" s="1"/>
      <c r="AE179" s="1"/>
      <c r="AF179" s="1"/>
      <c r="AG179" s="1"/>
      <c r="AH179" s="1"/>
      <c r="AI179" s="1"/>
    </row>
    <row r="180" spans="4:35">
      <c r="D180" s="1"/>
      <c r="E180" s="1"/>
      <c r="F180" s="1"/>
      <c r="G180" s="1"/>
      <c r="H180" s="1"/>
      <c r="I180" s="99"/>
      <c r="J180" s="99"/>
      <c r="K180" s="99"/>
      <c r="L180" s="9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99"/>
      <c r="Z180" s="1"/>
      <c r="AA180" s="1"/>
      <c r="AB180" s="1"/>
      <c r="AC180" s="99"/>
      <c r="AD180" s="1"/>
      <c r="AE180" s="1"/>
      <c r="AF180" s="1"/>
      <c r="AG180" s="1"/>
      <c r="AH180" s="1"/>
      <c r="AI180" s="1"/>
    </row>
    <row r="181" spans="4:35">
      <c r="D181" s="1"/>
      <c r="E181" s="1"/>
      <c r="F181" s="1"/>
      <c r="G181" s="1"/>
      <c r="H181" s="1"/>
      <c r="I181" s="99"/>
      <c r="J181" s="99"/>
      <c r="K181" s="99"/>
      <c r="L181" s="9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4:35">
      <c r="D182" s="1"/>
      <c r="E182" s="1"/>
      <c r="F182" s="1"/>
      <c r="G182" s="1"/>
      <c r="H182" s="1"/>
      <c r="I182" s="99"/>
      <c r="J182" s="99"/>
      <c r="K182" s="99"/>
      <c r="L182" s="9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99"/>
      <c r="Z182" s="99"/>
      <c r="AA182" s="1"/>
      <c r="AB182" s="1"/>
      <c r="AC182" s="99"/>
      <c r="AD182" s="1"/>
      <c r="AE182" s="1"/>
      <c r="AF182" s="1"/>
      <c r="AG182" s="1"/>
      <c r="AH182" s="1"/>
      <c r="AI182" s="1"/>
    </row>
    <row r="183" spans="4:35">
      <c r="D183" s="1"/>
      <c r="E183" s="1"/>
      <c r="F183" s="1"/>
      <c r="G183" s="1"/>
      <c r="H183" s="1"/>
      <c r="I183" s="99"/>
      <c r="J183" s="99"/>
      <c r="K183" s="99"/>
      <c r="L183" s="9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99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4:35">
      <c r="D184" s="1"/>
      <c r="E184" s="1"/>
      <c r="F184" s="1"/>
      <c r="G184" s="1"/>
      <c r="H184" s="1"/>
      <c r="I184" s="99"/>
      <c r="J184" s="99"/>
      <c r="K184" s="99"/>
      <c r="L184" s="9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4:35">
      <c r="D185" s="1"/>
      <c r="E185" s="1"/>
      <c r="F185" s="1"/>
      <c r="G185" s="1"/>
      <c r="H185" s="1"/>
      <c r="I185" s="99"/>
      <c r="J185" s="99"/>
      <c r="K185" s="99"/>
      <c r="L185" s="9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4:35">
      <c r="D186" s="1"/>
      <c r="E186" s="1"/>
      <c r="F186" s="1"/>
      <c r="G186" s="1"/>
      <c r="H186" s="1"/>
      <c r="I186" s="99"/>
      <c r="J186" s="99"/>
      <c r="K186" s="9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4:35">
      <c r="D187" s="1"/>
      <c r="E187" s="1"/>
      <c r="F187" s="1"/>
      <c r="G187" s="1"/>
      <c r="H187" s="1"/>
      <c r="I187" s="99"/>
      <c r="J187" s="99"/>
      <c r="K187" s="9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4:35">
      <c r="D188" s="1"/>
      <c r="E188" s="1"/>
      <c r="F188" s="1"/>
      <c r="G188" s="1"/>
      <c r="H188" s="1"/>
      <c r="I188" s="99"/>
      <c r="J188" s="99"/>
      <c r="K188" s="99"/>
      <c r="L188" s="9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4:35">
      <c r="D189" s="1"/>
      <c r="E189" s="1"/>
      <c r="F189" s="1"/>
      <c r="G189" s="1"/>
      <c r="H189" s="1"/>
      <c r="I189" s="99"/>
      <c r="J189" s="99"/>
      <c r="K189" s="99"/>
      <c r="L189" s="9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4:35">
      <c r="D190" s="1"/>
      <c r="E190" s="1"/>
      <c r="F190" s="1"/>
      <c r="G190" s="1"/>
      <c r="H190" s="1"/>
      <c r="I190" s="99"/>
      <c r="J190" s="1"/>
      <c r="K190" s="99"/>
      <c r="L190" s="9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4:35">
      <c r="D191" s="1"/>
      <c r="E191" s="1"/>
      <c r="F191" s="1"/>
      <c r="G191" s="1"/>
      <c r="H191" s="1"/>
      <c r="I191" s="99"/>
      <c r="J191" s="99"/>
      <c r="K191" s="99"/>
      <c r="L191" s="9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4:35">
      <c r="D192" s="1"/>
      <c r="E192" s="1"/>
      <c r="F192" s="1"/>
      <c r="G192" s="1"/>
      <c r="H192" s="1"/>
      <c r="I192" s="99"/>
      <c r="J192" s="9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4:35">
      <c r="D193" s="1"/>
      <c r="E193" s="1"/>
      <c r="F193" s="1"/>
      <c r="G193" s="1"/>
      <c r="H193" s="1"/>
      <c r="I193" s="99"/>
      <c r="J193" s="99"/>
      <c r="K193" s="99"/>
      <c r="L193" s="9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99"/>
      <c r="Z193" s="1"/>
      <c r="AA193" s="1"/>
      <c r="AB193" s="1"/>
      <c r="AC193" s="99"/>
      <c r="AD193" s="1"/>
      <c r="AE193" s="1"/>
      <c r="AF193" s="1"/>
      <c r="AG193" s="1"/>
      <c r="AH193" s="1"/>
      <c r="AI193" s="1"/>
    </row>
    <row r="194" spans="4:35">
      <c r="D194" s="1"/>
      <c r="E194" s="1"/>
      <c r="F194" s="1"/>
      <c r="G194" s="1"/>
      <c r="H194" s="1"/>
      <c r="I194" s="99"/>
      <c r="J194" s="99"/>
      <c r="K194" s="99"/>
      <c r="L194" s="9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4:35">
      <c r="D195" s="1"/>
      <c r="E195" s="1"/>
      <c r="F195" s="1"/>
      <c r="G195" s="1"/>
      <c r="H195" s="1"/>
      <c r="I195" s="99"/>
      <c r="J195" s="99"/>
      <c r="K195" s="99"/>
      <c r="L195" s="9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4:35">
      <c r="D196" s="1"/>
      <c r="E196" s="1"/>
      <c r="F196" s="1"/>
      <c r="G196" s="1"/>
      <c r="H196" s="1"/>
      <c r="I196" s="99"/>
      <c r="J196" s="99"/>
      <c r="K196" s="99"/>
      <c r="L196" s="9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4:35">
      <c r="D197" s="1"/>
      <c r="E197" s="1"/>
      <c r="F197" s="1"/>
      <c r="G197" s="1"/>
      <c r="H197" s="1"/>
      <c r="I197" s="99"/>
      <c r="J197" s="99"/>
      <c r="K197" s="9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4:35">
      <c r="D198" s="1"/>
      <c r="E198" s="1"/>
      <c r="F198" s="1"/>
      <c r="G198" s="1"/>
      <c r="H198" s="1"/>
      <c r="I198" s="99"/>
      <c r="J198" s="99"/>
      <c r="K198" s="99"/>
      <c r="L198" s="9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99"/>
      <c r="Z198" s="1"/>
      <c r="AA198" s="1"/>
      <c r="AB198" s="1"/>
      <c r="AC198" s="99"/>
      <c r="AD198" s="1"/>
      <c r="AE198" s="1"/>
      <c r="AF198" s="1"/>
      <c r="AG198" s="1"/>
      <c r="AH198" s="1"/>
      <c r="AI198" s="1"/>
    </row>
    <row r="199" spans="4:35">
      <c r="D199" s="1"/>
      <c r="E199" s="1"/>
      <c r="F199" s="1"/>
      <c r="G199" s="1"/>
      <c r="H199" s="1"/>
      <c r="I199" s="99"/>
      <c r="J199" s="99"/>
      <c r="K199" s="99"/>
      <c r="L199" s="9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99"/>
      <c r="Z199" s="1"/>
      <c r="AA199" s="1"/>
      <c r="AB199" s="1"/>
      <c r="AC199" s="99"/>
      <c r="AD199" s="1"/>
      <c r="AE199" s="1"/>
      <c r="AF199" s="1"/>
      <c r="AG199" s="1"/>
      <c r="AH199" s="1"/>
      <c r="AI199" s="1"/>
    </row>
    <row r="200" spans="4:35">
      <c r="D200" s="1"/>
      <c r="E200" s="1"/>
      <c r="F200" s="1"/>
      <c r="G200" s="1"/>
      <c r="H200" s="1"/>
      <c r="I200" s="99"/>
      <c r="J200" s="99"/>
      <c r="K200" s="99"/>
      <c r="L200" s="9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99"/>
      <c r="Z200" s="1"/>
      <c r="AA200" s="1"/>
      <c r="AB200" s="1"/>
      <c r="AC200" s="99"/>
      <c r="AD200" s="1"/>
      <c r="AE200" s="1"/>
      <c r="AF200" s="1"/>
      <c r="AG200" s="1"/>
      <c r="AH200" s="1"/>
      <c r="AI200" s="1"/>
    </row>
    <row r="201" spans="4:35">
      <c r="D201" s="1"/>
      <c r="E201" s="1"/>
      <c r="F201" s="1"/>
      <c r="G201" s="1"/>
      <c r="H201" s="1"/>
      <c r="I201" s="99"/>
      <c r="J201" s="99"/>
      <c r="K201" s="99"/>
      <c r="L201" s="9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4:35">
      <c r="D202" s="1"/>
      <c r="E202" s="1"/>
      <c r="F202" s="1"/>
      <c r="G202" s="1"/>
      <c r="H202" s="1"/>
      <c r="I202" s="99"/>
      <c r="J202" s="99"/>
      <c r="K202" s="99"/>
      <c r="L202" s="9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99"/>
      <c r="Z202" s="1"/>
      <c r="AA202" s="1"/>
      <c r="AB202" s="1"/>
      <c r="AC202" s="99"/>
      <c r="AD202" s="1"/>
      <c r="AE202" s="1"/>
      <c r="AF202" s="1"/>
      <c r="AG202" s="1"/>
      <c r="AH202" s="1"/>
      <c r="AI202" s="1"/>
    </row>
    <row r="203" spans="4:35">
      <c r="D203" s="1"/>
      <c r="E203" s="1"/>
      <c r="F203" s="1"/>
      <c r="G203" s="1"/>
      <c r="H203" s="1"/>
      <c r="I203" s="99"/>
      <c r="J203" s="99"/>
      <c r="K203" s="99"/>
      <c r="L203" s="9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99"/>
      <c r="Z203" s="1"/>
      <c r="AA203" s="1"/>
      <c r="AB203" s="1"/>
      <c r="AC203" s="99"/>
      <c r="AD203" s="1"/>
      <c r="AE203" s="1"/>
      <c r="AF203" s="1"/>
      <c r="AG203" s="1"/>
      <c r="AH203" s="1"/>
      <c r="AI203" s="1"/>
    </row>
    <row r="204" spans="4:35">
      <c r="D204" s="1"/>
      <c r="E204" s="1"/>
      <c r="F204" s="1"/>
      <c r="G204" s="1"/>
      <c r="H204" s="1"/>
      <c r="I204" s="99"/>
      <c r="J204" s="99"/>
      <c r="K204" s="9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4:35">
      <c r="D205" s="1"/>
      <c r="E205" s="1"/>
      <c r="F205" s="1"/>
      <c r="G205" s="1"/>
      <c r="H205" s="1"/>
      <c r="I205" s="99"/>
      <c r="J205" s="99"/>
      <c r="K205" s="99"/>
      <c r="L205" s="9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4:35">
      <c r="D206" s="1"/>
      <c r="E206" s="1"/>
      <c r="F206" s="1"/>
      <c r="G206" s="1"/>
      <c r="H206" s="1"/>
      <c r="I206" s="99"/>
      <c r="J206" s="99"/>
      <c r="K206" s="99"/>
      <c r="L206" s="9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99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4:35">
      <c r="D207" s="1"/>
      <c r="E207" s="1"/>
      <c r="F207" s="1"/>
      <c r="G207" s="1"/>
      <c r="H207" s="1"/>
      <c r="I207" s="99"/>
      <c r="J207" s="99"/>
      <c r="K207" s="99"/>
      <c r="L207" s="9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99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4:35">
      <c r="D208" s="1"/>
      <c r="E208" s="1"/>
      <c r="F208" s="1"/>
      <c r="G208" s="1"/>
      <c r="H208" s="1"/>
      <c r="I208" s="99"/>
      <c r="J208" s="99"/>
      <c r="K208" s="99"/>
      <c r="L208" s="9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99"/>
      <c r="Z208" s="1"/>
      <c r="AA208" s="1"/>
      <c r="AB208" s="1"/>
      <c r="AC208" s="99"/>
      <c r="AD208" s="1"/>
      <c r="AE208" s="1"/>
      <c r="AF208" s="1"/>
      <c r="AG208" s="1"/>
      <c r="AH208" s="1"/>
      <c r="AI208" s="1"/>
    </row>
    <row r="209" spans="4:35">
      <c r="D209" s="1"/>
      <c r="E209" s="1"/>
      <c r="F209" s="1"/>
      <c r="G209" s="1"/>
      <c r="H209" s="1"/>
      <c r="I209" s="99"/>
      <c r="J209" s="99"/>
      <c r="K209" s="99"/>
      <c r="L209" s="9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99"/>
      <c r="Z209" s="1"/>
      <c r="AA209" s="1"/>
      <c r="AB209" s="1"/>
      <c r="AC209" s="99"/>
      <c r="AD209" s="1"/>
      <c r="AE209" s="1"/>
      <c r="AF209" s="1"/>
      <c r="AG209" s="1"/>
      <c r="AH209" s="1"/>
      <c r="AI209" s="1"/>
    </row>
    <row r="210" spans="4:35">
      <c r="D210" s="1"/>
      <c r="E210" s="1"/>
      <c r="F210" s="1"/>
      <c r="G210" s="1"/>
      <c r="H210" s="1"/>
      <c r="I210" s="99"/>
      <c r="J210" s="99"/>
      <c r="K210" s="99"/>
      <c r="L210" s="9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99"/>
      <c r="Z210" s="1"/>
      <c r="AA210" s="1"/>
      <c r="AB210" s="1"/>
      <c r="AC210" s="99"/>
      <c r="AD210" s="1"/>
      <c r="AE210" s="1"/>
      <c r="AF210" s="1"/>
      <c r="AG210" s="1"/>
      <c r="AH210" s="1"/>
      <c r="AI210" s="1"/>
    </row>
    <row r="211" spans="4:35">
      <c r="D211" s="1"/>
      <c r="E211" s="1"/>
      <c r="F211" s="1"/>
      <c r="G211" s="1"/>
      <c r="H211" s="1"/>
      <c r="I211" s="99"/>
      <c r="J211" s="99"/>
      <c r="K211" s="99"/>
      <c r="L211" s="9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4:35">
      <c r="D212" s="1"/>
      <c r="E212" s="1"/>
      <c r="F212" s="1"/>
      <c r="G212" s="1"/>
      <c r="H212" s="1"/>
      <c r="I212" s="99"/>
      <c r="J212" s="99"/>
      <c r="K212" s="99"/>
      <c r="L212" s="9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4:35">
      <c r="D213" s="1"/>
      <c r="E213" s="1"/>
      <c r="F213" s="1"/>
      <c r="G213" s="1"/>
      <c r="H213" s="1"/>
      <c r="I213" s="99"/>
      <c r="J213" s="99"/>
      <c r="K213" s="99"/>
      <c r="L213" s="9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99"/>
      <c r="Z213" s="1"/>
      <c r="AA213" s="1"/>
      <c r="AB213" s="1"/>
      <c r="AC213" s="99"/>
      <c r="AD213" s="1"/>
      <c r="AE213" s="1"/>
      <c r="AF213" s="1"/>
      <c r="AG213" s="1"/>
      <c r="AH213" s="1"/>
      <c r="AI213" s="1"/>
    </row>
    <row r="214" spans="4:35">
      <c r="D214" s="1"/>
      <c r="E214" s="1"/>
      <c r="F214" s="1"/>
      <c r="G214" s="1"/>
      <c r="H214" s="1"/>
      <c r="I214" s="99"/>
      <c r="J214" s="99"/>
      <c r="K214" s="9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4:35">
      <c r="D215" s="1"/>
      <c r="E215" s="1"/>
      <c r="F215" s="1"/>
      <c r="G215" s="1"/>
      <c r="H215" s="1"/>
      <c r="I215" s="99"/>
      <c r="J215" s="99"/>
      <c r="K215" s="99"/>
      <c r="L215" s="9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4:35">
      <c r="D216" s="1"/>
      <c r="E216" s="1"/>
      <c r="F216" s="1"/>
      <c r="G216" s="1"/>
      <c r="H216" s="1"/>
      <c r="I216" s="99"/>
      <c r="J216" s="9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4:35">
      <c r="D217" s="1"/>
      <c r="E217" s="1"/>
      <c r="F217" s="1"/>
      <c r="G217" s="1"/>
      <c r="H217" s="1"/>
      <c r="I217" s="99"/>
      <c r="J217" s="9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4:35">
      <c r="D218" s="1"/>
      <c r="E218" s="1"/>
      <c r="F218" s="1"/>
      <c r="G218" s="1"/>
      <c r="H218" s="1"/>
      <c r="I218" s="99"/>
      <c r="J218" s="99"/>
      <c r="K218" s="99"/>
      <c r="L218" s="9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4:35">
      <c r="D219" s="1"/>
      <c r="E219" s="1"/>
      <c r="F219" s="1"/>
      <c r="G219" s="1"/>
      <c r="H219" s="1"/>
      <c r="I219" s="99"/>
      <c r="J219" s="99"/>
      <c r="K219" s="99"/>
      <c r="L219" s="9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99"/>
      <c r="Z219" s="1"/>
      <c r="AA219" s="1"/>
      <c r="AB219" s="1"/>
      <c r="AC219" s="99"/>
      <c r="AD219" s="1"/>
      <c r="AE219" s="1"/>
      <c r="AF219" s="1"/>
      <c r="AG219" s="1"/>
      <c r="AH219" s="1"/>
      <c r="AI219" s="1"/>
    </row>
    <row r="220" spans="4:35">
      <c r="D220" s="1"/>
      <c r="E220" s="1"/>
      <c r="F220" s="1"/>
      <c r="G220" s="1"/>
      <c r="H220" s="1"/>
      <c r="I220" s="99"/>
      <c r="J220" s="99"/>
      <c r="K220" s="99"/>
      <c r="L220" s="9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4:35">
      <c r="D221" s="1"/>
      <c r="E221" s="1"/>
      <c r="F221" s="1"/>
      <c r="G221" s="1"/>
      <c r="H221" s="1"/>
      <c r="I221" s="99"/>
      <c r="J221" s="99"/>
      <c r="K221" s="99"/>
      <c r="L221" s="9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99"/>
      <c r="Z221" s="1"/>
      <c r="AA221" s="1"/>
      <c r="AB221" s="1"/>
      <c r="AC221" s="99"/>
      <c r="AD221" s="1"/>
      <c r="AE221" s="1"/>
      <c r="AF221" s="1"/>
      <c r="AG221" s="1"/>
      <c r="AH221" s="1"/>
      <c r="AI221" s="1"/>
    </row>
    <row r="222" spans="4:35">
      <c r="D222" s="1"/>
      <c r="E222" s="1"/>
      <c r="F222" s="1"/>
      <c r="G222" s="1"/>
      <c r="H222" s="1"/>
      <c r="I222" s="99"/>
      <c r="J222" s="99"/>
      <c r="K222" s="99"/>
      <c r="L222" s="9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99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4:35">
      <c r="D223" s="1"/>
      <c r="E223" s="1"/>
      <c r="F223" s="1"/>
      <c r="G223" s="1"/>
      <c r="H223" s="1"/>
      <c r="I223" s="99"/>
      <c r="J223" s="99"/>
      <c r="K223" s="99"/>
      <c r="L223" s="9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4:35">
      <c r="D224" s="1"/>
      <c r="E224" s="1"/>
      <c r="F224" s="1"/>
      <c r="G224" s="1"/>
      <c r="H224" s="1"/>
      <c r="I224" s="99"/>
      <c r="J224" s="99"/>
      <c r="K224" s="99"/>
      <c r="L224" s="9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4:35">
      <c r="D225" s="1"/>
      <c r="E225" s="1"/>
      <c r="F225" s="1"/>
      <c r="G225" s="1"/>
      <c r="H225" s="1"/>
      <c r="I225" s="99"/>
      <c r="J225" s="99"/>
      <c r="K225" s="99"/>
      <c r="L225" s="9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99"/>
      <c r="Z225" s="1"/>
      <c r="AA225" s="1"/>
      <c r="AB225" s="1"/>
      <c r="AC225" s="99"/>
      <c r="AD225" s="1"/>
      <c r="AE225" s="1"/>
      <c r="AF225" s="1"/>
      <c r="AG225" s="1"/>
      <c r="AH225" s="1"/>
      <c r="AI225" s="1"/>
    </row>
    <row r="226" spans="4:35">
      <c r="D226" s="1"/>
      <c r="E226" s="1"/>
      <c r="F226" s="1"/>
      <c r="G226" s="1"/>
      <c r="H226" s="1"/>
      <c r="I226" s="99"/>
      <c r="J226" s="99"/>
      <c r="K226" s="99"/>
      <c r="L226" s="9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99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4:35">
      <c r="D227" s="1"/>
      <c r="E227" s="1"/>
      <c r="F227" s="1"/>
      <c r="G227" s="1"/>
      <c r="H227" s="1"/>
      <c r="I227" s="99"/>
      <c r="J227" s="99"/>
      <c r="K227" s="99"/>
      <c r="L227" s="9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99"/>
      <c r="Z227" s="99"/>
      <c r="AA227" s="1"/>
      <c r="AB227" s="1"/>
      <c r="AC227" s="99"/>
      <c r="AD227" s="1"/>
      <c r="AE227" s="1"/>
      <c r="AF227" s="1"/>
      <c r="AG227" s="1"/>
      <c r="AH227" s="1"/>
      <c r="AI227" s="1"/>
    </row>
    <row r="228" spans="4:35">
      <c r="D228" s="1"/>
      <c r="E228" s="1"/>
      <c r="F228" s="1"/>
      <c r="G228" s="1"/>
      <c r="H228" s="1"/>
      <c r="I228" s="99"/>
      <c r="J228" s="99"/>
      <c r="K228" s="99"/>
      <c r="L228" s="9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4:35">
      <c r="D229" s="1"/>
      <c r="E229" s="1"/>
      <c r="F229" s="1"/>
      <c r="G229" s="1"/>
      <c r="H229" s="1"/>
      <c r="I229" s="99"/>
      <c r="J229" s="9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4:35">
      <c r="D230" s="1"/>
      <c r="E230" s="1"/>
      <c r="F230" s="1"/>
      <c r="G230" s="1"/>
      <c r="H230" s="1"/>
      <c r="I230" s="99"/>
      <c r="J230" s="99"/>
      <c r="K230" s="99"/>
      <c r="L230" s="9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99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4:35">
      <c r="D231" s="1"/>
      <c r="E231" s="1"/>
      <c r="F231" s="1"/>
      <c r="G231" s="1"/>
      <c r="H231" s="1"/>
      <c r="I231" s="99"/>
      <c r="J231" s="99"/>
      <c r="K231" s="99"/>
      <c r="L231" s="9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99"/>
      <c r="Z231" s="99"/>
      <c r="AA231" s="1"/>
      <c r="AB231" s="1"/>
      <c r="AC231" s="99"/>
      <c r="AD231" s="1"/>
      <c r="AE231" s="1"/>
      <c r="AF231" s="1"/>
      <c r="AG231" s="1"/>
      <c r="AH231" s="1"/>
      <c r="AI231" s="1"/>
    </row>
    <row r="232" spans="4:35">
      <c r="D232" s="1"/>
      <c r="E232" s="1"/>
      <c r="F232" s="1"/>
      <c r="G232" s="1"/>
      <c r="H232" s="1"/>
      <c r="I232" s="99"/>
      <c r="J232" s="99"/>
      <c r="K232" s="99"/>
      <c r="L232" s="9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99"/>
      <c r="Z232" s="99"/>
      <c r="AA232" s="1"/>
      <c r="AB232" s="1"/>
      <c r="AC232" s="99"/>
      <c r="AD232" s="1"/>
      <c r="AE232" s="1"/>
      <c r="AF232" s="1"/>
      <c r="AG232" s="1"/>
      <c r="AH232" s="1"/>
      <c r="AI232" s="1"/>
    </row>
    <row r="233" spans="4:35">
      <c r="D233" s="1"/>
      <c r="E233" s="1"/>
      <c r="F233" s="1"/>
      <c r="G233" s="1"/>
      <c r="H233" s="1"/>
      <c r="I233" s="99"/>
      <c r="J233" s="99"/>
      <c r="K233" s="9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4:35">
      <c r="D234" s="1"/>
      <c r="E234" s="1"/>
      <c r="F234" s="1"/>
      <c r="G234" s="1"/>
      <c r="H234" s="1"/>
      <c r="I234" s="99"/>
      <c r="J234" s="9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4:35">
      <c r="D235" s="1"/>
      <c r="E235" s="1"/>
      <c r="F235" s="1"/>
      <c r="G235" s="1"/>
      <c r="H235" s="1"/>
      <c r="I235" s="99"/>
      <c r="J235" s="99"/>
      <c r="K235" s="99"/>
      <c r="L235" s="9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99"/>
      <c r="Z235" s="1"/>
      <c r="AA235" s="1"/>
      <c r="AB235" s="1"/>
      <c r="AC235" s="99"/>
      <c r="AD235" s="1"/>
      <c r="AE235" s="1"/>
      <c r="AF235" s="1"/>
      <c r="AG235" s="1"/>
      <c r="AH235" s="1"/>
      <c r="AI235" s="1"/>
    </row>
    <row r="236" spans="4:35">
      <c r="D236" s="1"/>
      <c r="E236" s="1"/>
      <c r="F236" s="1"/>
      <c r="G236" s="1"/>
      <c r="H236" s="1"/>
      <c r="I236" s="99"/>
      <c r="J236" s="99"/>
      <c r="K236" s="99"/>
      <c r="L236" s="9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99"/>
      <c r="Z236" s="99"/>
      <c r="AA236" s="1"/>
      <c r="AB236" s="1"/>
      <c r="AC236" s="99"/>
      <c r="AD236" s="1"/>
      <c r="AE236" s="1"/>
      <c r="AF236" s="1"/>
      <c r="AG236" s="1"/>
      <c r="AH236" s="1"/>
      <c r="AI236" s="1"/>
    </row>
    <row r="237" spans="4:35">
      <c r="D237" s="1"/>
      <c r="E237" s="1"/>
      <c r="F237" s="1"/>
      <c r="G237" s="1"/>
      <c r="H237" s="1"/>
      <c r="I237" s="99"/>
      <c r="J237" s="99"/>
      <c r="K237" s="99"/>
      <c r="L237" s="9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4:35">
      <c r="D238" s="1"/>
      <c r="E238" s="1"/>
      <c r="F238" s="1"/>
      <c r="G238" s="1"/>
      <c r="H238" s="1"/>
      <c r="I238" s="99"/>
      <c r="J238" s="99"/>
      <c r="K238" s="99"/>
      <c r="L238" s="9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99"/>
      <c r="Z238" s="1"/>
      <c r="AA238" s="1"/>
      <c r="AB238" s="1"/>
      <c r="AC238" s="99"/>
      <c r="AD238" s="1"/>
      <c r="AE238" s="1"/>
      <c r="AF238" s="1"/>
      <c r="AG238" s="1"/>
      <c r="AH238" s="1"/>
      <c r="AI238" s="1"/>
    </row>
    <row r="239" spans="4:35">
      <c r="D239" s="1"/>
      <c r="E239" s="1"/>
      <c r="F239" s="1"/>
      <c r="G239" s="1"/>
      <c r="H239" s="1"/>
      <c r="I239" s="99"/>
      <c r="J239" s="99"/>
      <c r="K239" s="99"/>
      <c r="L239" s="9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99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4:35">
      <c r="D240" s="1"/>
      <c r="E240" s="1"/>
      <c r="F240" s="1"/>
      <c r="G240" s="1"/>
      <c r="H240" s="1"/>
      <c r="I240" s="99"/>
      <c r="J240" s="99"/>
      <c r="K240" s="9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4:35">
      <c r="D241" s="1"/>
      <c r="E241" s="1"/>
      <c r="F241" s="1"/>
      <c r="G241" s="1"/>
      <c r="H241" s="1"/>
      <c r="I241" s="99"/>
      <c r="J241" s="99"/>
      <c r="K241" s="99"/>
      <c r="L241" s="9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4:35">
      <c r="D242" s="1"/>
      <c r="E242" s="1"/>
      <c r="F242" s="1"/>
      <c r="G242" s="1"/>
      <c r="H242" s="1"/>
      <c r="I242" s="99"/>
      <c r="J242" s="99"/>
      <c r="K242" s="99"/>
      <c r="L242" s="9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99"/>
      <c r="Z242" s="1"/>
      <c r="AA242" s="1"/>
      <c r="AB242" s="1"/>
      <c r="AC242" s="99"/>
      <c r="AD242" s="1"/>
      <c r="AE242" s="1"/>
      <c r="AF242" s="1"/>
      <c r="AG242" s="1"/>
      <c r="AH242" s="1"/>
      <c r="AI242" s="1"/>
    </row>
    <row r="243" spans="4:35">
      <c r="D243" s="1"/>
      <c r="E243" s="1"/>
      <c r="F243" s="1"/>
      <c r="G243" s="1"/>
      <c r="H243" s="1"/>
      <c r="I243" s="99"/>
      <c r="J243" s="99"/>
      <c r="K243" s="9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4:35">
      <c r="D244" s="1"/>
      <c r="E244" s="1"/>
      <c r="F244" s="1"/>
      <c r="G244" s="1"/>
      <c r="H244" s="1"/>
      <c r="I244" s="99"/>
      <c r="J244" s="99"/>
      <c r="K244" s="99"/>
      <c r="L244" s="9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99"/>
      <c r="Z244" s="1"/>
      <c r="AA244" s="1"/>
      <c r="AB244" s="1"/>
      <c r="AC244" s="99"/>
      <c r="AD244" s="1"/>
      <c r="AE244" s="1"/>
      <c r="AF244" s="1"/>
      <c r="AG244" s="1"/>
      <c r="AH244" s="1"/>
      <c r="AI244" s="1"/>
    </row>
    <row r="245" spans="4:35">
      <c r="D245" s="1"/>
      <c r="E245" s="1"/>
      <c r="F245" s="1"/>
      <c r="G245" s="1"/>
      <c r="H245" s="1"/>
      <c r="I245" s="99"/>
      <c r="J245" s="99"/>
      <c r="K245" s="9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4:35">
      <c r="D246" s="1"/>
      <c r="E246" s="1"/>
      <c r="F246" s="1"/>
      <c r="G246" s="1"/>
      <c r="H246" s="1"/>
      <c r="I246" s="99"/>
      <c r="J246" s="99"/>
      <c r="K246" s="99"/>
      <c r="L246" s="9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99"/>
      <c r="Z246" s="1"/>
      <c r="AA246" s="1"/>
      <c r="AB246" s="1"/>
      <c r="AC246" s="99"/>
      <c r="AD246" s="1"/>
      <c r="AE246" s="1"/>
      <c r="AF246" s="1"/>
      <c r="AG246" s="1"/>
      <c r="AH246" s="1"/>
      <c r="AI246" s="1"/>
    </row>
    <row r="247" spans="4:35">
      <c r="D247" s="1"/>
      <c r="E247" s="1"/>
      <c r="F247" s="1"/>
      <c r="G247" s="1"/>
      <c r="H247" s="1"/>
      <c r="I247" s="99"/>
      <c r="J247" s="99"/>
      <c r="K247" s="99"/>
      <c r="L247" s="9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4:35">
      <c r="D248" s="1"/>
      <c r="E248" s="1"/>
      <c r="F248" s="1"/>
      <c r="G248" s="1"/>
      <c r="H248" s="1"/>
      <c r="I248" s="99"/>
      <c r="J248" s="99"/>
      <c r="K248" s="99"/>
      <c r="L248" s="9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99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4:35">
      <c r="D249" s="1"/>
      <c r="E249" s="1"/>
      <c r="F249" s="1"/>
      <c r="G249" s="1"/>
      <c r="H249" s="1"/>
      <c r="I249" s="99"/>
      <c r="J249" s="99"/>
      <c r="K249" s="99"/>
      <c r="L249" s="9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4:35">
      <c r="D250" s="1"/>
      <c r="E250" s="1"/>
      <c r="F250" s="1"/>
      <c r="G250" s="1"/>
      <c r="H250" s="1"/>
      <c r="I250" s="99"/>
      <c r="J250" s="99"/>
      <c r="K250" s="99"/>
      <c r="L250" s="9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99"/>
      <c r="Z250" s="1"/>
      <c r="AA250" s="1"/>
      <c r="AB250" s="1"/>
      <c r="AC250" s="99"/>
      <c r="AD250" s="1"/>
      <c r="AE250" s="1"/>
      <c r="AF250" s="1"/>
      <c r="AG250" s="1"/>
      <c r="AH250" s="1"/>
      <c r="AI250" s="1"/>
    </row>
    <row r="251" spans="4:35">
      <c r="D251" s="1"/>
      <c r="E251" s="1"/>
      <c r="F251" s="1"/>
      <c r="G251" s="1"/>
      <c r="H251" s="1"/>
      <c r="I251" s="99"/>
      <c r="J251" s="99"/>
      <c r="K251" s="99"/>
      <c r="L251" s="9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99"/>
      <c r="Z251" s="99"/>
      <c r="AA251" s="1"/>
      <c r="AB251" s="1"/>
      <c r="AC251" s="99"/>
      <c r="AD251" s="1"/>
      <c r="AE251" s="1"/>
      <c r="AF251" s="1"/>
      <c r="AG251" s="1"/>
      <c r="AH251" s="1"/>
      <c r="AI251" s="1"/>
    </row>
    <row r="252" spans="4:35">
      <c r="D252" s="1"/>
      <c r="E252" s="1"/>
      <c r="F252" s="1"/>
      <c r="G252" s="1"/>
      <c r="H252" s="1"/>
      <c r="I252" s="99"/>
      <c r="J252" s="99"/>
      <c r="K252" s="99"/>
      <c r="L252" s="9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99"/>
      <c r="Z252" s="99"/>
      <c r="AA252" s="1"/>
      <c r="AB252" s="1"/>
      <c r="AC252" s="99"/>
      <c r="AD252" s="1"/>
      <c r="AE252" s="1"/>
      <c r="AF252" s="1"/>
      <c r="AG252" s="1"/>
      <c r="AH252" s="1"/>
      <c r="AI252" s="1"/>
    </row>
    <row r="253" spans="4:35">
      <c r="D253" s="1"/>
      <c r="E253" s="1"/>
      <c r="F253" s="1"/>
      <c r="G253" s="1"/>
      <c r="H253" s="1"/>
      <c r="I253" s="99"/>
      <c r="J253" s="99"/>
      <c r="K253" s="99"/>
      <c r="L253" s="9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99"/>
      <c r="Z253" s="99"/>
      <c r="AA253" s="1"/>
      <c r="AB253" s="1"/>
      <c r="AC253" s="99"/>
      <c r="AD253" s="1"/>
      <c r="AE253" s="1"/>
      <c r="AF253" s="1"/>
      <c r="AG253" s="1"/>
      <c r="AH253" s="1"/>
      <c r="AI253" s="1"/>
    </row>
    <row r="254" spans="4:35">
      <c r="D254" s="1"/>
      <c r="E254" s="1"/>
      <c r="F254" s="1"/>
      <c r="G254" s="1"/>
      <c r="H254" s="1"/>
      <c r="I254" s="99"/>
      <c r="J254" s="99"/>
      <c r="K254" s="99"/>
      <c r="L254" s="9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4:35">
      <c r="D255" s="1"/>
      <c r="E255" s="1"/>
      <c r="F255" s="1"/>
      <c r="G255" s="1"/>
      <c r="H255" s="1"/>
      <c r="I255" s="99"/>
      <c r="J255" s="99"/>
      <c r="K255" s="99"/>
      <c r="L255" s="9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99"/>
      <c r="Z255" s="1"/>
      <c r="AA255" s="1"/>
      <c r="AB255" s="1"/>
      <c r="AC255" s="99"/>
      <c r="AD255" s="1"/>
      <c r="AE255" s="1"/>
      <c r="AF255" s="1"/>
      <c r="AG255" s="1"/>
      <c r="AH255" s="1"/>
      <c r="AI255" s="1"/>
    </row>
    <row r="256" spans="4:35">
      <c r="D256" s="1"/>
      <c r="E256" s="1"/>
      <c r="F256" s="1"/>
      <c r="G256" s="1"/>
      <c r="H256" s="1"/>
      <c r="I256" s="99"/>
      <c r="J256" s="99"/>
      <c r="K256" s="99"/>
      <c r="L256" s="9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99"/>
      <c r="Z256" s="1"/>
      <c r="AA256" s="1"/>
      <c r="AB256" s="1"/>
      <c r="AC256" s="99"/>
      <c r="AD256" s="1"/>
      <c r="AE256" s="1"/>
      <c r="AF256" s="1"/>
      <c r="AG256" s="1"/>
      <c r="AH256" s="1"/>
      <c r="AI256" s="1"/>
    </row>
    <row r="257" spans="4:35">
      <c r="D257" s="1"/>
      <c r="E257" s="1"/>
      <c r="F257" s="1"/>
      <c r="G257" s="1"/>
      <c r="H257" s="1"/>
      <c r="I257" s="99"/>
      <c r="J257" s="99"/>
      <c r="K257" s="99"/>
      <c r="L257" s="9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99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4:35">
      <c r="D258" s="1"/>
      <c r="E258" s="1"/>
      <c r="F258" s="1"/>
      <c r="G258" s="1"/>
      <c r="H258" s="1"/>
      <c r="I258" s="99"/>
      <c r="J258" s="99"/>
      <c r="K258" s="9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4:35">
      <c r="D259" s="1"/>
      <c r="E259" s="1"/>
      <c r="F259" s="1"/>
      <c r="G259" s="1"/>
      <c r="H259" s="1"/>
      <c r="I259" s="99"/>
      <c r="J259" s="99"/>
      <c r="K259" s="99"/>
      <c r="L259" s="9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99"/>
      <c r="Z259" s="1"/>
      <c r="AA259" s="1"/>
      <c r="AB259" s="1"/>
      <c r="AC259" s="99"/>
      <c r="AD259" s="1"/>
      <c r="AE259" s="1"/>
      <c r="AF259" s="1"/>
      <c r="AG259" s="1"/>
      <c r="AH259" s="1"/>
      <c r="AI259" s="1"/>
    </row>
    <row r="260" spans="4:35">
      <c r="D260" s="1"/>
      <c r="E260" s="1"/>
      <c r="F260" s="1"/>
      <c r="G260" s="1"/>
      <c r="H260" s="1"/>
      <c r="I260" s="99"/>
      <c r="J260" s="99"/>
      <c r="K260" s="99"/>
      <c r="L260" s="9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99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4:35">
      <c r="D261" s="1"/>
      <c r="E261" s="1"/>
      <c r="F261" s="1"/>
      <c r="G261" s="1"/>
      <c r="H261" s="1"/>
      <c r="I261" s="99"/>
      <c r="J261" s="99"/>
      <c r="K261" s="9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4:35">
      <c r="D262" s="1"/>
      <c r="E262" s="1"/>
      <c r="F262" s="1"/>
      <c r="G262" s="1"/>
      <c r="H262" s="1"/>
      <c r="I262" s="99"/>
      <c r="J262" s="99"/>
      <c r="K262" s="99"/>
      <c r="L262" s="9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99"/>
      <c r="Z262" s="99"/>
      <c r="AA262" s="1"/>
      <c r="AB262" s="1"/>
      <c r="AC262" s="99"/>
      <c r="AD262" s="1"/>
      <c r="AE262" s="1"/>
      <c r="AF262" s="1"/>
      <c r="AG262" s="1"/>
      <c r="AH262" s="1"/>
      <c r="AI262" s="1"/>
    </row>
    <row r="263" spans="4:35">
      <c r="D263" s="1"/>
      <c r="E263" s="1"/>
      <c r="F263" s="1"/>
      <c r="G263" s="1"/>
      <c r="H263" s="1"/>
      <c r="I263" s="99"/>
      <c r="J263" s="99"/>
      <c r="K263" s="99"/>
      <c r="L263" s="9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4:35">
      <c r="D264" s="1"/>
      <c r="E264" s="1"/>
      <c r="F264" s="1"/>
      <c r="G264" s="1"/>
      <c r="H264" s="1"/>
      <c r="I264" s="99"/>
      <c r="J264" s="99"/>
      <c r="K264" s="99"/>
      <c r="L264" s="9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4:35">
      <c r="D265" s="1"/>
      <c r="E265" s="1"/>
      <c r="F265" s="1"/>
      <c r="G265" s="1"/>
      <c r="H265" s="1"/>
      <c r="I265" s="99"/>
      <c r="J265" s="99"/>
      <c r="K265" s="99"/>
      <c r="L265" s="9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4:35">
      <c r="D266" s="1"/>
      <c r="E266" s="1"/>
      <c r="F266" s="1"/>
      <c r="G266" s="1"/>
      <c r="H266" s="1"/>
      <c r="I266" s="99"/>
      <c r="J266" s="99"/>
      <c r="K266" s="99"/>
      <c r="L266" s="9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99"/>
      <c r="Z266" s="99"/>
      <c r="AA266" s="1"/>
      <c r="AB266" s="1"/>
      <c r="AC266" s="99"/>
      <c r="AD266" s="1"/>
      <c r="AE266" s="1"/>
      <c r="AF266" s="1"/>
      <c r="AG266" s="1"/>
      <c r="AH266" s="1"/>
      <c r="AI266" s="1"/>
    </row>
    <row r="267" spans="4:35">
      <c r="D267" s="1"/>
      <c r="E267" s="1"/>
      <c r="F267" s="1"/>
      <c r="G267" s="1"/>
      <c r="H267" s="1"/>
      <c r="I267" s="99"/>
      <c r="J267" s="99"/>
      <c r="K267" s="99"/>
      <c r="L267" s="9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4:35">
      <c r="D268" s="1"/>
      <c r="E268" s="1"/>
      <c r="F268" s="1"/>
      <c r="G268" s="1"/>
      <c r="H268" s="1"/>
      <c r="I268" s="99"/>
      <c r="J268" s="99"/>
      <c r="K268" s="99"/>
      <c r="L268" s="9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4:35">
      <c r="D269" s="1"/>
      <c r="E269" s="1"/>
      <c r="F269" s="1"/>
      <c r="G269" s="1"/>
      <c r="H269" s="1"/>
      <c r="I269" s="99"/>
      <c r="J269" s="99"/>
      <c r="K269" s="99"/>
      <c r="L269" s="9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99"/>
      <c r="Z269" s="1"/>
      <c r="AA269" s="1"/>
      <c r="AB269" s="1"/>
      <c r="AC269" s="99"/>
      <c r="AD269" s="1"/>
      <c r="AE269" s="1"/>
      <c r="AF269" s="1"/>
      <c r="AG269" s="1"/>
      <c r="AH269" s="1"/>
      <c r="AI269" s="1"/>
    </row>
    <row r="270" spans="4:35">
      <c r="D270" s="1"/>
      <c r="E270" s="1"/>
      <c r="F270" s="1"/>
      <c r="G270" s="1"/>
      <c r="H270" s="1"/>
      <c r="I270" s="99"/>
      <c r="J270" s="99"/>
      <c r="K270" s="99"/>
      <c r="L270" s="9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4:35">
      <c r="D271" s="1"/>
      <c r="E271" s="1"/>
      <c r="F271" s="1"/>
      <c r="G271" s="1"/>
      <c r="H271" s="1"/>
      <c r="I271" s="99"/>
      <c r="J271" s="99"/>
      <c r="K271" s="99"/>
      <c r="L271" s="9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99"/>
      <c r="Z271" s="1"/>
      <c r="AA271" s="1"/>
      <c r="AB271" s="1"/>
      <c r="AC271" s="99"/>
      <c r="AD271" s="1"/>
      <c r="AE271" s="1"/>
      <c r="AF271" s="1"/>
      <c r="AG271" s="1"/>
      <c r="AH271" s="1"/>
      <c r="AI271" s="1"/>
    </row>
    <row r="272" spans="4:35">
      <c r="D272" s="1"/>
      <c r="E272" s="1"/>
      <c r="F272" s="1"/>
      <c r="G272" s="1"/>
      <c r="H272" s="1"/>
      <c r="I272" s="99"/>
      <c r="J272" s="99"/>
      <c r="K272" s="99"/>
      <c r="L272" s="9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4:35">
      <c r="D273" s="1"/>
      <c r="E273" s="1"/>
      <c r="F273" s="1"/>
      <c r="G273" s="1"/>
      <c r="H273" s="1"/>
      <c r="I273" s="99"/>
      <c r="J273" s="99"/>
      <c r="K273" s="99"/>
      <c r="L273" s="9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4:35">
      <c r="D274" s="1"/>
      <c r="E274" s="1"/>
      <c r="F274" s="1"/>
      <c r="G274" s="1"/>
      <c r="H274" s="1"/>
      <c r="I274" s="99"/>
      <c r="J274" s="99"/>
      <c r="K274" s="99"/>
      <c r="L274" s="9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99"/>
      <c r="Z274" s="99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4:35">
      <c r="D275" s="1"/>
      <c r="E275" s="1"/>
      <c r="F275" s="1"/>
      <c r="G275" s="1"/>
      <c r="H275" s="1"/>
      <c r="I275" s="99"/>
      <c r="J275" s="99"/>
      <c r="K275" s="9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4:35">
      <c r="D276" s="1"/>
      <c r="E276" s="1"/>
      <c r="F276" s="1"/>
      <c r="G276" s="1"/>
      <c r="H276" s="1"/>
      <c r="I276" s="99"/>
      <c r="J276" s="99"/>
      <c r="K276" s="9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4:35">
      <c r="D277" s="1"/>
      <c r="E277" s="1"/>
      <c r="F277" s="1"/>
      <c r="G277" s="1"/>
      <c r="H277" s="1"/>
      <c r="I277" s="99"/>
      <c r="J277" s="99"/>
      <c r="K277" s="99"/>
      <c r="L277" s="9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4:35">
      <c r="D278" s="1"/>
      <c r="E278" s="1"/>
      <c r="F278" s="1"/>
      <c r="G278" s="1"/>
      <c r="H278" s="1"/>
      <c r="I278" s="99"/>
      <c r="J278" s="99"/>
      <c r="K278" s="99"/>
      <c r="L278" s="9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99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4:35">
      <c r="D279" s="1"/>
      <c r="E279" s="1"/>
      <c r="F279" s="1"/>
      <c r="G279" s="1"/>
      <c r="H279" s="1"/>
      <c r="I279" s="99"/>
      <c r="J279" s="99"/>
      <c r="K279" s="99"/>
      <c r="L279" s="9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99"/>
      <c r="Z279" s="1"/>
      <c r="AA279" s="1"/>
      <c r="AB279" s="1"/>
      <c r="AC279" s="99"/>
      <c r="AD279" s="1"/>
      <c r="AE279" s="1"/>
      <c r="AF279" s="1"/>
      <c r="AG279" s="1"/>
      <c r="AH279" s="1"/>
      <c r="AI279" s="1"/>
    </row>
    <row r="280" spans="4:35">
      <c r="D280" s="1"/>
      <c r="E280" s="1"/>
      <c r="F280" s="1"/>
      <c r="G280" s="1"/>
      <c r="H280" s="1"/>
      <c r="I280" s="99"/>
      <c r="J280" s="99"/>
      <c r="K280" s="99"/>
      <c r="L280" s="9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4:35">
      <c r="D281" s="1"/>
      <c r="E281" s="1"/>
      <c r="F281" s="1"/>
      <c r="G281" s="1"/>
      <c r="H281" s="1"/>
      <c r="I281" s="99"/>
      <c r="J281" s="99"/>
      <c r="K281" s="99"/>
      <c r="L281" s="9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99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4:35">
      <c r="D282" s="1"/>
      <c r="E282" s="1"/>
      <c r="F282" s="1"/>
      <c r="G282" s="1"/>
      <c r="H282" s="1"/>
      <c r="I282" s="99"/>
      <c r="J282" s="99"/>
      <c r="K282" s="99"/>
      <c r="L282" s="9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99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4:35">
      <c r="D283" s="1"/>
      <c r="E283" s="1"/>
      <c r="F283" s="1"/>
      <c r="G283" s="1"/>
      <c r="H283" s="1"/>
      <c r="I283" s="99"/>
      <c r="J283" s="99"/>
      <c r="K283" s="99"/>
      <c r="L283" s="9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4:35">
      <c r="D284" s="1"/>
      <c r="E284" s="1"/>
      <c r="F284" s="1"/>
      <c r="G284" s="1"/>
      <c r="H284" s="1"/>
      <c r="I284" s="99"/>
      <c r="J284" s="99"/>
      <c r="K284" s="99"/>
      <c r="L284" s="9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99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4:35">
      <c r="D285" s="1"/>
      <c r="E285" s="1"/>
      <c r="F285" s="1"/>
      <c r="G285" s="1"/>
      <c r="H285" s="1"/>
      <c r="I285" s="99"/>
      <c r="J285" s="99"/>
      <c r="K285" s="99"/>
      <c r="L285" s="9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4:35">
      <c r="D286" s="1"/>
      <c r="E286" s="1"/>
      <c r="F286" s="1"/>
      <c r="G286" s="1"/>
      <c r="H286" s="1"/>
      <c r="I286" s="99"/>
      <c r="J286" s="99"/>
      <c r="K286" s="99"/>
      <c r="L286" s="9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99"/>
      <c r="Z286" s="1"/>
      <c r="AA286" s="1"/>
      <c r="AB286" s="1"/>
      <c r="AC286" s="99"/>
      <c r="AD286" s="1"/>
      <c r="AE286" s="1"/>
      <c r="AF286" s="1"/>
      <c r="AG286" s="1"/>
      <c r="AH286" s="1"/>
      <c r="AI286" s="1"/>
    </row>
    <row r="287" spans="4:35">
      <c r="D287" s="1"/>
      <c r="E287" s="1"/>
      <c r="F287" s="1"/>
      <c r="G287" s="1"/>
      <c r="H287" s="1"/>
      <c r="I287" s="99"/>
      <c r="J287" s="99"/>
      <c r="K287" s="99"/>
      <c r="L287" s="9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4:35">
      <c r="D288" s="1"/>
      <c r="E288" s="1"/>
      <c r="F288" s="1"/>
      <c r="G288" s="1"/>
      <c r="H288" s="1"/>
      <c r="I288" s="99"/>
      <c r="J288" s="99"/>
      <c r="K288" s="99"/>
      <c r="L288" s="9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99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4:35">
      <c r="D289" s="1"/>
      <c r="E289" s="1"/>
      <c r="F289" s="1"/>
      <c r="G289" s="1"/>
      <c r="H289" s="1"/>
      <c r="I289" s="99"/>
      <c r="J289" s="99"/>
      <c r="K289" s="9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4:35">
      <c r="D290" s="1"/>
      <c r="E290" s="1"/>
      <c r="F290" s="1"/>
      <c r="G290" s="1"/>
      <c r="H290" s="1"/>
      <c r="I290" s="99"/>
      <c r="J290" s="99"/>
      <c r="K290" s="9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4:35">
      <c r="D291" s="1"/>
      <c r="E291" s="1"/>
      <c r="F291" s="1"/>
      <c r="G291" s="1"/>
      <c r="H291" s="1"/>
      <c r="I291" s="99"/>
      <c r="J291" s="99"/>
      <c r="K291" s="99"/>
      <c r="L291" s="9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99"/>
      <c r="Z291" s="1"/>
      <c r="AA291" s="1"/>
      <c r="AB291" s="1"/>
      <c r="AC291" s="99"/>
      <c r="AD291" s="1"/>
      <c r="AE291" s="1"/>
      <c r="AF291" s="1"/>
      <c r="AG291" s="1"/>
      <c r="AH291" s="1"/>
      <c r="AI291" s="1"/>
    </row>
    <row r="292" spans="4:35">
      <c r="D292" s="1"/>
      <c r="E292" s="1"/>
      <c r="F292" s="1"/>
      <c r="G292" s="1"/>
      <c r="H292" s="1"/>
      <c r="I292" s="99"/>
      <c r="J292" s="99"/>
      <c r="K292" s="99"/>
      <c r="L292" s="9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4:35">
      <c r="D293" s="1"/>
      <c r="E293" s="1"/>
      <c r="F293" s="1"/>
      <c r="G293" s="1"/>
      <c r="H293" s="1"/>
      <c r="I293" s="99"/>
      <c r="J293" s="9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4:35">
      <c r="D294" s="1"/>
      <c r="E294" s="1"/>
      <c r="F294" s="1"/>
      <c r="G294" s="1"/>
      <c r="H294" s="1"/>
      <c r="I294" s="99"/>
      <c r="J294" s="99"/>
      <c r="K294" s="99"/>
      <c r="L294" s="9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4:35">
      <c r="D295" s="1"/>
      <c r="E295" s="1"/>
      <c r="F295" s="1"/>
      <c r="G295" s="1"/>
      <c r="H295" s="1"/>
      <c r="I295" s="99"/>
      <c r="J295" s="99"/>
      <c r="K295" s="9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4:35">
      <c r="D296" s="1"/>
      <c r="E296" s="1"/>
      <c r="F296" s="1"/>
      <c r="G296" s="1"/>
      <c r="H296" s="1"/>
      <c r="I296" s="99"/>
      <c r="J296" s="1"/>
      <c r="K296" s="99"/>
      <c r="L296" s="9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99"/>
      <c r="Z296" s="1"/>
      <c r="AA296" s="1"/>
      <c r="AB296" s="1"/>
      <c r="AC296" s="99"/>
      <c r="AD296" s="1"/>
      <c r="AE296" s="1"/>
      <c r="AF296" s="1"/>
      <c r="AG296" s="1"/>
      <c r="AH296" s="1"/>
      <c r="AI296" s="1"/>
    </row>
    <row r="297" spans="4:35">
      <c r="D297" s="1"/>
      <c r="E297" s="1"/>
      <c r="F297" s="1"/>
      <c r="G297" s="1"/>
      <c r="H297" s="1"/>
      <c r="I297" s="99"/>
      <c r="J297" s="99"/>
      <c r="K297" s="99"/>
      <c r="L297" s="9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99"/>
      <c r="Z297" s="1"/>
      <c r="AA297" s="1"/>
      <c r="AB297" s="1"/>
      <c r="AC297" s="99"/>
      <c r="AD297" s="1"/>
      <c r="AE297" s="1"/>
      <c r="AF297" s="1"/>
      <c r="AG297" s="1"/>
      <c r="AH297" s="1"/>
      <c r="AI297" s="1"/>
    </row>
    <row r="298" spans="4:35">
      <c r="D298" s="1"/>
      <c r="E298" s="1"/>
      <c r="F298" s="1"/>
      <c r="G298" s="1"/>
      <c r="H298" s="1"/>
      <c r="I298" s="99"/>
      <c r="J298" s="99"/>
      <c r="K298" s="99"/>
      <c r="L298" s="9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99"/>
      <c r="Z298" s="1"/>
      <c r="AA298" s="1"/>
      <c r="AB298" s="1"/>
      <c r="AC298" s="99"/>
      <c r="AD298" s="1"/>
      <c r="AE298" s="1"/>
      <c r="AF298" s="1"/>
      <c r="AG298" s="1"/>
      <c r="AH298" s="1"/>
      <c r="AI298" s="1"/>
    </row>
    <row r="299" spans="4:35">
      <c r="D299" s="1"/>
      <c r="E299" s="1"/>
      <c r="F299" s="1"/>
      <c r="G299" s="1"/>
      <c r="H299" s="1"/>
      <c r="I299" s="99"/>
      <c r="J299" s="99"/>
      <c r="K299" s="99"/>
      <c r="L299" s="9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4:35">
      <c r="D300" s="1"/>
      <c r="E300" s="1"/>
      <c r="F300" s="1"/>
      <c r="G300" s="1"/>
      <c r="H300" s="1"/>
      <c r="I300" s="99"/>
      <c r="J300" s="9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4:35">
      <c r="D301" s="1"/>
      <c r="E301" s="1"/>
      <c r="F301" s="1"/>
      <c r="G301" s="1"/>
      <c r="H301" s="1"/>
      <c r="I301" s="99"/>
      <c r="J301" s="99"/>
      <c r="K301" s="99"/>
      <c r="L301" s="9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99"/>
      <c r="Z301" s="1"/>
      <c r="AA301" s="1"/>
      <c r="AB301" s="1"/>
      <c r="AC301" s="99"/>
      <c r="AD301" s="1"/>
      <c r="AE301" s="1"/>
      <c r="AF301" s="1"/>
      <c r="AG301" s="1"/>
      <c r="AH301" s="1"/>
      <c r="AI301" s="1"/>
    </row>
    <row r="302" spans="4:35">
      <c r="D302" s="1"/>
      <c r="E302" s="1"/>
      <c r="F302" s="1"/>
      <c r="G302" s="1"/>
      <c r="H302" s="1"/>
      <c r="I302" s="99"/>
      <c r="J302" s="99"/>
      <c r="K302" s="99"/>
      <c r="L302" s="9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99"/>
      <c r="Z302" s="1"/>
      <c r="AA302" s="1"/>
      <c r="AB302" s="1"/>
      <c r="AC302" s="99"/>
      <c r="AD302" s="1"/>
      <c r="AE302" s="1"/>
      <c r="AF302" s="1"/>
      <c r="AG302" s="1"/>
      <c r="AH302" s="1"/>
      <c r="AI302" s="1"/>
    </row>
    <row r="303" spans="4:35">
      <c r="D303" s="1"/>
      <c r="E303" s="1"/>
      <c r="F303" s="1"/>
      <c r="G303" s="1"/>
      <c r="H303" s="1"/>
      <c r="I303" s="99"/>
      <c r="J303" s="99"/>
      <c r="K303" s="99"/>
      <c r="L303" s="9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99"/>
      <c r="Z303" s="1"/>
      <c r="AA303" s="1"/>
      <c r="AB303" s="1"/>
      <c r="AC303" s="99"/>
      <c r="AD303" s="1"/>
      <c r="AE303" s="1"/>
      <c r="AF303" s="1"/>
      <c r="AG303" s="1"/>
      <c r="AH303" s="1"/>
      <c r="AI303" s="1"/>
    </row>
    <row r="304" spans="4:35">
      <c r="D304" s="1"/>
      <c r="E304" s="1"/>
      <c r="F304" s="1"/>
      <c r="G304" s="1"/>
      <c r="H304" s="1"/>
      <c r="I304" s="99"/>
      <c r="J304" s="99"/>
      <c r="K304" s="99"/>
      <c r="L304" s="9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99"/>
      <c r="Z304" s="99"/>
      <c r="AA304" s="1"/>
      <c r="AB304" s="1"/>
      <c r="AC304" s="99"/>
      <c r="AD304" s="1"/>
      <c r="AE304" s="1"/>
      <c r="AF304" s="1"/>
      <c r="AG304" s="1"/>
      <c r="AH304" s="1"/>
      <c r="AI304" s="1"/>
    </row>
    <row r="305" spans="4:35">
      <c r="D305" s="1"/>
      <c r="E305" s="1"/>
      <c r="F305" s="1"/>
      <c r="G305" s="1"/>
      <c r="H305" s="1"/>
      <c r="I305" s="99"/>
      <c r="J305" s="99"/>
      <c r="K305" s="99"/>
      <c r="L305" s="9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4:35">
      <c r="D306" s="1"/>
      <c r="E306" s="1"/>
      <c r="F306" s="1"/>
      <c r="G306" s="1"/>
      <c r="H306" s="1"/>
      <c r="I306" s="99"/>
      <c r="J306" s="99"/>
      <c r="K306" s="99"/>
      <c r="L306" s="9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4:35">
      <c r="D307" s="1"/>
      <c r="E307" s="1"/>
      <c r="F307" s="1"/>
      <c r="G307" s="1"/>
      <c r="H307" s="1"/>
      <c r="I307" s="99"/>
      <c r="J307" s="99"/>
      <c r="K307" s="99"/>
      <c r="L307" s="9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99"/>
      <c r="Z307" s="1"/>
      <c r="AA307" s="1"/>
      <c r="AB307" s="1"/>
      <c r="AC307" s="99"/>
      <c r="AD307" s="1"/>
      <c r="AE307" s="1"/>
      <c r="AF307" s="1"/>
      <c r="AG307" s="1"/>
      <c r="AH307" s="1"/>
      <c r="AI307" s="1"/>
    </row>
    <row r="308" spans="4:35">
      <c r="D308" s="1"/>
      <c r="E308" s="1"/>
      <c r="F308" s="1"/>
      <c r="G308" s="1"/>
      <c r="H308" s="1"/>
      <c r="I308" s="99"/>
      <c r="J308" s="9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4:35">
      <c r="D309" s="1"/>
      <c r="E309" s="1"/>
      <c r="F309" s="1"/>
      <c r="G309" s="1"/>
      <c r="H309" s="1"/>
      <c r="I309" s="99"/>
      <c r="J309" s="99"/>
      <c r="K309" s="99"/>
      <c r="L309" s="9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4:35">
      <c r="D310" s="1"/>
      <c r="E310" s="1"/>
      <c r="F310" s="1"/>
      <c r="G310" s="1"/>
      <c r="H310" s="1"/>
      <c r="I310" s="99"/>
      <c r="J310" s="99"/>
      <c r="K310" s="99"/>
      <c r="L310" s="9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4:35">
      <c r="D311" s="1"/>
      <c r="E311" s="1"/>
      <c r="F311" s="1"/>
      <c r="G311" s="1"/>
      <c r="H311" s="1"/>
      <c r="I311" s="99"/>
      <c r="J311" s="99"/>
      <c r="K311" s="99"/>
      <c r="L311" s="9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99"/>
      <c r="Z311" s="1"/>
      <c r="AA311" s="1"/>
      <c r="AB311" s="1"/>
      <c r="AC311" s="99"/>
      <c r="AD311" s="1"/>
      <c r="AE311" s="1"/>
      <c r="AF311" s="1"/>
      <c r="AG311" s="1"/>
      <c r="AH311" s="1"/>
      <c r="AI311" s="1"/>
    </row>
    <row r="312" spans="4:35">
      <c r="D312" s="1"/>
      <c r="E312" s="1"/>
      <c r="F312" s="1"/>
      <c r="G312" s="1"/>
      <c r="H312" s="1"/>
      <c r="I312" s="99"/>
      <c r="J312" s="99"/>
      <c r="K312" s="99"/>
      <c r="L312" s="9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4:35">
      <c r="D313" s="1"/>
      <c r="E313" s="1"/>
      <c r="F313" s="1"/>
      <c r="G313" s="1"/>
      <c r="H313" s="1"/>
      <c r="I313" s="99"/>
      <c r="J313" s="99"/>
      <c r="K313" s="9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4:35">
      <c r="D314" s="1"/>
      <c r="E314" s="1"/>
      <c r="F314" s="1"/>
      <c r="G314" s="1"/>
      <c r="H314" s="1"/>
      <c r="I314" s="99"/>
      <c r="J314" s="99"/>
      <c r="K314" s="99"/>
      <c r="L314" s="9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4:35">
      <c r="D315" s="1"/>
      <c r="E315" s="1"/>
      <c r="F315" s="1"/>
      <c r="G315" s="1"/>
      <c r="H315" s="1"/>
      <c r="I315" s="99"/>
      <c r="J315" s="99"/>
      <c r="K315" s="99"/>
      <c r="L315" s="9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4:35">
      <c r="D316" s="1"/>
      <c r="E316" s="1"/>
      <c r="F316" s="1"/>
      <c r="G316" s="1"/>
      <c r="H316" s="1"/>
      <c r="I316" s="99"/>
      <c r="J316" s="99"/>
      <c r="K316" s="99"/>
      <c r="L316" s="9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99"/>
      <c r="Z316" s="1"/>
      <c r="AA316" s="1"/>
      <c r="AB316" s="1"/>
      <c r="AC316" s="99"/>
      <c r="AD316" s="1"/>
      <c r="AE316" s="1"/>
      <c r="AF316" s="1"/>
      <c r="AG316" s="1"/>
      <c r="AH316" s="1"/>
      <c r="AI316" s="1"/>
    </row>
    <row r="317" spans="4:35">
      <c r="D317" s="1"/>
      <c r="E317" s="1"/>
      <c r="F317" s="1"/>
      <c r="G317" s="1"/>
      <c r="H317" s="1"/>
      <c r="I317" s="99"/>
      <c r="J317" s="99"/>
      <c r="K317" s="99"/>
      <c r="L317" s="9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4:35">
      <c r="D318" s="1"/>
      <c r="E318" s="1"/>
      <c r="F318" s="1"/>
      <c r="G318" s="1"/>
      <c r="H318" s="1"/>
      <c r="I318" s="99"/>
      <c r="J318" s="9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4:35">
      <c r="D319" s="1"/>
      <c r="E319" s="1"/>
      <c r="F319" s="1"/>
      <c r="G319" s="1"/>
      <c r="H319" s="1"/>
      <c r="I319" s="99"/>
      <c r="J319" s="99"/>
      <c r="K319" s="99"/>
      <c r="L319" s="9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4:35">
      <c r="D320" s="1"/>
      <c r="E320" s="1"/>
      <c r="F320" s="1"/>
      <c r="G320" s="1"/>
      <c r="H320" s="1"/>
      <c r="I320" s="99"/>
      <c r="J320" s="99"/>
      <c r="K320" s="9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4:35">
      <c r="D321" s="1"/>
      <c r="E321" s="1"/>
      <c r="F321" s="1"/>
      <c r="G321" s="1"/>
      <c r="H321" s="1"/>
      <c r="I321" s="99"/>
      <c r="J321" s="99"/>
      <c r="K321" s="99"/>
      <c r="L321" s="9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4:35">
      <c r="D322" s="1"/>
      <c r="E322" s="1"/>
      <c r="F322" s="1"/>
      <c r="G322" s="1"/>
      <c r="H322" s="1"/>
      <c r="I322" s="99"/>
      <c r="J322" s="99"/>
      <c r="K322" s="99"/>
      <c r="L322" s="9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99"/>
      <c r="Z322" s="99"/>
      <c r="AA322" s="1"/>
      <c r="AB322" s="1"/>
      <c r="AC322" s="99"/>
      <c r="AD322" s="1"/>
      <c r="AE322" s="1"/>
      <c r="AF322" s="1"/>
      <c r="AG322" s="1"/>
      <c r="AH322" s="1"/>
      <c r="AI322" s="1"/>
    </row>
    <row r="323" spans="4:35">
      <c r="D323" s="1"/>
      <c r="E323" s="1"/>
      <c r="F323" s="1"/>
      <c r="G323" s="1"/>
      <c r="H323" s="1"/>
      <c r="I323" s="99"/>
      <c r="J323" s="99"/>
      <c r="K323" s="99"/>
      <c r="L323" s="9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4:35">
      <c r="D324" s="1"/>
      <c r="E324" s="1"/>
      <c r="F324" s="1"/>
      <c r="G324" s="1"/>
      <c r="H324" s="1"/>
      <c r="I324" s="99"/>
      <c r="J324" s="99"/>
      <c r="K324" s="99"/>
      <c r="L324" s="9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4:35">
      <c r="D325" s="1"/>
      <c r="E325" s="1"/>
      <c r="F325" s="1"/>
      <c r="G325" s="1"/>
      <c r="H325" s="1"/>
      <c r="I325" s="99"/>
      <c r="J325" s="99"/>
      <c r="K325" s="99"/>
      <c r="L325" s="9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99"/>
      <c r="Z325" s="1"/>
      <c r="AA325" s="1"/>
      <c r="AB325" s="1"/>
      <c r="AC325" s="99"/>
      <c r="AD325" s="1"/>
      <c r="AE325" s="1"/>
      <c r="AF325" s="1"/>
      <c r="AG325" s="1"/>
      <c r="AH325" s="1"/>
      <c r="AI325" s="1"/>
    </row>
    <row r="326" spans="4:35">
      <c r="D326" s="1"/>
      <c r="E326" s="1"/>
      <c r="F326" s="1"/>
      <c r="G326" s="1"/>
      <c r="H326" s="1"/>
      <c r="I326" s="99"/>
      <c r="J326" s="99"/>
      <c r="K326" s="99"/>
      <c r="L326" s="9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99"/>
      <c r="Z326" s="1"/>
      <c r="AA326" s="1"/>
      <c r="AB326" s="1"/>
      <c r="AC326" s="99"/>
      <c r="AD326" s="1"/>
      <c r="AE326" s="1"/>
      <c r="AF326" s="1"/>
      <c r="AG326" s="1"/>
      <c r="AH326" s="1"/>
      <c r="AI326" s="1"/>
    </row>
    <row r="327" spans="4:35">
      <c r="D327" s="1"/>
      <c r="E327" s="1"/>
      <c r="F327" s="1"/>
      <c r="G327" s="1"/>
      <c r="H327" s="1"/>
      <c r="I327" s="99"/>
      <c r="J327" s="9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4:35">
      <c r="D328" s="1"/>
      <c r="E328" s="1"/>
      <c r="F328" s="1"/>
      <c r="G328" s="1"/>
      <c r="H328" s="1"/>
      <c r="I328" s="99"/>
      <c r="J328" s="9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4:35">
      <c r="D329" s="1"/>
      <c r="E329" s="1"/>
      <c r="F329" s="1"/>
      <c r="G329" s="1"/>
      <c r="H329" s="1"/>
      <c r="I329" s="99"/>
      <c r="J329" s="99"/>
      <c r="K329" s="99"/>
      <c r="L329" s="9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99"/>
      <c r="Z329" s="1"/>
      <c r="AA329" s="1"/>
      <c r="AB329" s="1"/>
      <c r="AC329" s="99"/>
      <c r="AD329" s="1"/>
      <c r="AE329" s="1"/>
      <c r="AF329" s="1"/>
      <c r="AG329" s="1"/>
      <c r="AH329" s="1"/>
      <c r="AI329" s="1"/>
    </row>
    <row r="330" spans="4:35">
      <c r="D330" s="1"/>
      <c r="E330" s="1"/>
      <c r="F330" s="1"/>
      <c r="G330" s="1"/>
      <c r="H330" s="1"/>
      <c r="I330" s="99"/>
      <c r="J330" s="99"/>
      <c r="K330" s="9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4:35">
      <c r="D331" s="1"/>
      <c r="E331" s="1"/>
      <c r="F331" s="1"/>
      <c r="G331" s="1"/>
      <c r="H331" s="1"/>
      <c r="I331" s="99"/>
      <c r="J331" s="99"/>
      <c r="K331" s="99"/>
      <c r="L331" s="9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4:35">
      <c r="D332" s="1"/>
      <c r="E332" s="1"/>
      <c r="F332" s="1"/>
      <c r="G332" s="1"/>
      <c r="H332" s="1"/>
      <c r="I332" s="99"/>
      <c r="J332" s="99"/>
      <c r="K332" s="99"/>
      <c r="L332" s="9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99"/>
      <c r="Z332" s="99"/>
      <c r="AA332" s="1"/>
      <c r="AB332" s="1"/>
      <c r="AC332" s="99"/>
      <c r="AD332" s="1"/>
      <c r="AE332" s="1"/>
      <c r="AF332" s="1"/>
      <c r="AG332" s="1"/>
      <c r="AH332" s="1"/>
      <c r="AI332" s="1"/>
    </row>
    <row r="333" spans="4:35">
      <c r="D333" s="1"/>
      <c r="E333" s="1"/>
      <c r="F333" s="1"/>
      <c r="G333" s="1"/>
      <c r="H333" s="1"/>
      <c r="I333" s="99"/>
      <c r="J333" s="99"/>
      <c r="K333" s="99"/>
      <c r="L333" s="9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4:35">
      <c r="D334" s="1"/>
      <c r="E334" s="1"/>
      <c r="F334" s="1"/>
      <c r="G334" s="1"/>
      <c r="H334" s="1"/>
      <c r="I334" s="99"/>
      <c r="J334" s="99"/>
      <c r="K334" s="99"/>
      <c r="L334" s="9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4:35">
      <c r="D335" s="1"/>
      <c r="E335" s="1"/>
      <c r="F335" s="1"/>
      <c r="G335" s="1"/>
      <c r="H335" s="1"/>
      <c r="I335" s="99"/>
      <c r="J335" s="99"/>
      <c r="K335" s="99"/>
      <c r="L335" s="9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99"/>
      <c r="Z335" s="1"/>
      <c r="AA335" s="1"/>
      <c r="AB335" s="1"/>
      <c r="AC335" s="99"/>
      <c r="AD335" s="1"/>
      <c r="AE335" s="1"/>
      <c r="AF335" s="1"/>
      <c r="AG335" s="1"/>
      <c r="AH335" s="1"/>
      <c r="AI335" s="1"/>
    </row>
    <row r="336" spans="4:35">
      <c r="D336" s="1"/>
      <c r="E336" s="1"/>
      <c r="F336" s="1"/>
      <c r="G336" s="1"/>
      <c r="H336" s="1"/>
      <c r="I336" s="99"/>
      <c r="J336" s="99"/>
      <c r="K336" s="99"/>
      <c r="L336" s="9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99"/>
      <c r="Z336" s="99"/>
      <c r="AA336" s="1"/>
      <c r="AB336" s="1"/>
      <c r="AC336" s="99"/>
      <c r="AD336" s="1"/>
      <c r="AE336" s="1"/>
      <c r="AF336" s="1"/>
      <c r="AG336" s="1"/>
      <c r="AH336" s="1"/>
      <c r="AI336" s="1"/>
    </row>
    <row r="337" spans="4:35">
      <c r="D337" s="1"/>
      <c r="E337" s="1"/>
      <c r="F337" s="1"/>
      <c r="G337" s="1"/>
      <c r="H337" s="1"/>
      <c r="I337" s="99"/>
      <c r="J337" s="99"/>
      <c r="K337" s="99"/>
      <c r="L337" s="9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4:35">
      <c r="D338" s="1"/>
      <c r="E338" s="1"/>
      <c r="F338" s="1"/>
      <c r="G338" s="1"/>
      <c r="H338" s="1"/>
      <c r="I338" s="99"/>
      <c r="J338" s="99"/>
      <c r="K338" s="99"/>
      <c r="L338" s="9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99"/>
      <c r="Z338" s="1"/>
      <c r="AA338" s="1"/>
      <c r="AB338" s="1"/>
      <c r="AC338" s="99"/>
      <c r="AD338" s="1"/>
      <c r="AE338" s="1"/>
      <c r="AF338" s="1"/>
      <c r="AG338" s="1"/>
      <c r="AH338" s="1"/>
      <c r="AI338" s="1"/>
    </row>
    <row r="339" spans="4:35">
      <c r="D339" s="1"/>
      <c r="E339" s="1"/>
      <c r="F339" s="1"/>
      <c r="G339" s="1"/>
      <c r="H339" s="1"/>
      <c r="I339" s="99"/>
      <c r="J339" s="99"/>
      <c r="K339" s="99"/>
      <c r="L339" s="9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4:35">
      <c r="D340" s="1"/>
      <c r="E340" s="1"/>
      <c r="F340" s="1"/>
      <c r="G340" s="1"/>
      <c r="H340" s="1"/>
      <c r="I340" s="99"/>
      <c r="J340" s="99"/>
      <c r="K340" s="99"/>
      <c r="L340" s="9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99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4:35">
      <c r="D341" s="1"/>
      <c r="E341" s="1"/>
      <c r="F341" s="1"/>
      <c r="G341" s="1"/>
      <c r="H341" s="1"/>
      <c r="I341" s="99"/>
      <c r="J341" s="99"/>
      <c r="K341" s="9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4:35">
      <c r="D342" s="1"/>
      <c r="E342" s="1"/>
      <c r="F342" s="1"/>
      <c r="G342" s="1"/>
      <c r="H342" s="1"/>
      <c r="I342" s="99"/>
      <c r="J342" s="99"/>
      <c r="K342" s="99"/>
      <c r="L342" s="9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99"/>
      <c r="Z342" s="1"/>
      <c r="AA342" s="1"/>
      <c r="AB342" s="1"/>
      <c r="AC342" s="99"/>
      <c r="AD342" s="1"/>
      <c r="AE342" s="1"/>
      <c r="AF342" s="1"/>
      <c r="AG342" s="1"/>
      <c r="AH342" s="1"/>
      <c r="AI342" s="1"/>
    </row>
    <row r="343" spans="4:35">
      <c r="D343" s="1"/>
      <c r="E343" s="1"/>
      <c r="F343" s="1"/>
      <c r="G343" s="1"/>
      <c r="H343" s="1"/>
      <c r="I343" s="99"/>
      <c r="J343" s="99"/>
      <c r="K343" s="99"/>
      <c r="L343" s="9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99"/>
      <c r="Z343" s="99"/>
      <c r="AA343" s="1"/>
      <c r="AB343" s="1"/>
      <c r="AC343" s="99"/>
      <c r="AD343" s="1"/>
      <c r="AE343" s="1"/>
      <c r="AF343" s="1"/>
      <c r="AG343" s="1"/>
      <c r="AH343" s="1"/>
      <c r="AI343" s="1"/>
    </row>
    <row r="344" spans="4:35">
      <c r="D344" s="1"/>
      <c r="E344" s="1"/>
      <c r="F344" s="1"/>
      <c r="G344" s="1"/>
      <c r="H344" s="1"/>
      <c r="I344" s="99"/>
      <c r="J344" s="99"/>
      <c r="K344" s="99"/>
      <c r="L344" s="9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4:35">
      <c r="D345" s="1"/>
      <c r="E345" s="1"/>
      <c r="F345" s="1"/>
      <c r="G345" s="1"/>
      <c r="H345" s="1"/>
      <c r="I345" s="99"/>
      <c r="J345" s="99"/>
      <c r="K345" s="99"/>
      <c r="L345" s="9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4:35">
      <c r="D346" s="1"/>
      <c r="E346" s="1"/>
      <c r="F346" s="1"/>
      <c r="G346" s="1"/>
      <c r="H346" s="1"/>
      <c r="I346" s="99"/>
      <c r="J346" s="99"/>
      <c r="K346" s="99"/>
      <c r="L346" s="9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4:35">
      <c r="D347" s="1"/>
      <c r="E347" s="1"/>
      <c r="F347" s="1"/>
      <c r="G347" s="1"/>
      <c r="H347" s="1"/>
      <c r="I347" s="99"/>
      <c r="J347" s="99"/>
      <c r="K347" s="99"/>
      <c r="L347" s="9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99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4:35">
      <c r="D348" s="1"/>
      <c r="E348" s="1"/>
      <c r="F348" s="1"/>
      <c r="G348" s="1"/>
      <c r="H348" s="1"/>
      <c r="I348" s="99"/>
      <c r="J348" s="99"/>
      <c r="K348" s="9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4:35">
      <c r="D349" s="1"/>
      <c r="E349" s="1"/>
      <c r="F349" s="1"/>
      <c r="G349" s="1"/>
      <c r="H349" s="1"/>
      <c r="I349" s="99"/>
      <c r="J349" s="99"/>
      <c r="K349" s="99"/>
      <c r="L349" s="9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99"/>
      <c r="Z349" s="99"/>
      <c r="AA349" s="1"/>
      <c r="AB349" s="1"/>
      <c r="AC349" s="99"/>
      <c r="AD349" s="1"/>
      <c r="AE349" s="1"/>
      <c r="AF349" s="1"/>
      <c r="AG349" s="1"/>
      <c r="AH349" s="1"/>
      <c r="AI349" s="1"/>
    </row>
    <row r="350" spans="4:35">
      <c r="D350" s="1"/>
      <c r="E350" s="1"/>
      <c r="F350" s="1"/>
      <c r="G350" s="1"/>
      <c r="H350" s="1"/>
      <c r="I350" s="99"/>
      <c r="J350" s="99"/>
      <c r="K350" s="99"/>
      <c r="L350" s="9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99"/>
      <c r="Z350" s="99"/>
      <c r="AA350" s="1"/>
      <c r="AB350" s="1"/>
      <c r="AC350" s="99"/>
      <c r="AD350" s="1"/>
      <c r="AE350" s="1"/>
      <c r="AF350" s="1"/>
      <c r="AG350" s="1"/>
      <c r="AH350" s="1"/>
      <c r="AI350" s="1"/>
    </row>
    <row r="351" spans="4:35">
      <c r="D351" s="1"/>
      <c r="E351" s="1"/>
      <c r="F351" s="1"/>
      <c r="G351" s="1"/>
      <c r="H351" s="1"/>
      <c r="I351" s="99"/>
      <c r="J351" s="99"/>
      <c r="K351" s="99"/>
      <c r="L351" s="9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4:35">
      <c r="D352" s="1"/>
      <c r="E352" s="1"/>
      <c r="F352" s="1"/>
      <c r="G352" s="1"/>
      <c r="H352" s="1"/>
      <c r="I352" s="99"/>
      <c r="J352" s="99"/>
      <c r="K352" s="99"/>
      <c r="L352" s="9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99"/>
      <c r="Z352" s="1"/>
      <c r="AA352" s="1"/>
      <c r="AB352" s="1"/>
      <c r="AC352" s="99"/>
      <c r="AD352" s="1"/>
      <c r="AE352" s="1"/>
      <c r="AF352" s="1"/>
      <c r="AG352" s="1"/>
      <c r="AH352" s="1"/>
      <c r="AI352" s="1"/>
    </row>
    <row r="353" spans="4:35">
      <c r="D353" s="1"/>
      <c r="E353" s="1"/>
      <c r="F353" s="1"/>
      <c r="G353" s="1"/>
      <c r="H353" s="1"/>
      <c r="I353" s="99"/>
      <c r="J353" s="99"/>
      <c r="K353" s="9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4:35">
      <c r="D354" s="1"/>
      <c r="E354" s="1"/>
      <c r="F354" s="1"/>
      <c r="G354" s="1"/>
      <c r="H354" s="1"/>
      <c r="I354" s="99"/>
      <c r="J354" s="99"/>
      <c r="K354" s="99"/>
      <c r="L354" s="9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99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4:35">
      <c r="D355" s="1"/>
      <c r="E355" s="1"/>
      <c r="F355" s="1"/>
      <c r="G355" s="1"/>
      <c r="H355" s="1"/>
      <c r="I355" s="99"/>
      <c r="J355" s="99"/>
      <c r="K355" s="99"/>
      <c r="L355" s="9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99"/>
      <c r="Z355" s="1"/>
      <c r="AA355" s="1"/>
      <c r="AB355" s="1"/>
      <c r="AC355" s="99"/>
      <c r="AD355" s="1"/>
      <c r="AE355" s="1"/>
      <c r="AF355" s="1"/>
      <c r="AG355" s="1"/>
      <c r="AH355" s="1"/>
      <c r="AI355" s="1"/>
    </row>
    <row r="356" spans="4:35">
      <c r="D356" s="1"/>
      <c r="E356" s="1"/>
      <c r="F356" s="1"/>
      <c r="G356" s="1"/>
      <c r="H356" s="1"/>
      <c r="I356" s="99"/>
      <c r="J356" s="9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4:35">
      <c r="D357" s="1"/>
      <c r="E357" s="1"/>
      <c r="F357" s="1"/>
      <c r="G357" s="1"/>
      <c r="H357" s="1"/>
      <c r="I357" s="99"/>
      <c r="J357" s="99"/>
      <c r="K357" s="99"/>
      <c r="L357" s="9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99"/>
      <c r="Z357" s="1"/>
      <c r="AA357" s="1"/>
      <c r="AB357" s="1"/>
      <c r="AC357" s="99"/>
      <c r="AD357" s="1"/>
      <c r="AE357" s="1"/>
      <c r="AF357" s="1"/>
      <c r="AG357" s="1"/>
      <c r="AH357" s="1"/>
      <c r="AI357" s="1"/>
    </row>
    <row r="358" spans="4:35">
      <c r="D358" s="1"/>
      <c r="E358" s="1"/>
      <c r="F358" s="1"/>
      <c r="G358" s="1"/>
      <c r="H358" s="1"/>
      <c r="I358" s="99"/>
      <c r="J358" s="99"/>
      <c r="K358" s="99"/>
      <c r="L358" s="9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4:35">
      <c r="D359" s="1"/>
      <c r="E359" s="1"/>
      <c r="F359" s="1"/>
      <c r="G359" s="1"/>
      <c r="H359" s="1"/>
      <c r="I359" s="99"/>
      <c r="J359" s="99"/>
      <c r="K359" s="99"/>
      <c r="L359" s="9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4:35">
      <c r="D360" s="1"/>
      <c r="E360" s="1"/>
      <c r="F360" s="1"/>
      <c r="G360" s="1"/>
      <c r="H360" s="1"/>
      <c r="I360" s="99"/>
      <c r="J360" s="99"/>
      <c r="K360" s="99"/>
      <c r="L360" s="9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4:35">
      <c r="D361" s="1"/>
      <c r="E361" s="1"/>
      <c r="F361" s="1"/>
      <c r="G361" s="1"/>
      <c r="H361" s="1"/>
      <c r="I361" s="99"/>
      <c r="J361" s="9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4:35">
      <c r="D362" s="1"/>
      <c r="E362" s="1"/>
      <c r="F362" s="1"/>
      <c r="G362" s="1"/>
      <c r="H362" s="1"/>
      <c r="I362" s="99"/>
      <c r="J362" s="99"/>
      <c r="K362" s="99"/>
      <c r="L362" s="9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99"/>
      <c r="Z362" s="1"/>
      <c r="AA362" s="1"/>
      <c r="AB362" s="1"/>
      <c r="AC362" s="99"/>
      <c r="AD362" s="1"/>
      <c r="AE362" s="1"/>
      <c r="AF362" s="1"/>
      <c r="AG362" s="1"/>
      <c r="AH362" s="1"/>
      <c r="AI362" s="1"/>
    </row>
    <row r="363" spans="4:35">
      <c r="D363" s="1"/>
      <c r="E363" s="1"/>
      <c r="F363" s="1"/>
      <c r="G363" s="1"/>
      <c r="H363" s="1"/>
      <c r="I363" s="99"/>
      <c r="J363" s="9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4:35">
      <c r="D364" s="1"/>
      <c r="E364" s="1"/>
      <c r="F364" s="1"/>
      <c r="G364" s="1"/>
      <c r="H364" s="1"/>
      <c r="I364" s="99"/>
      <c r="J364" s="99"/>
      <c r="K364" s="99"/>
      <c r="L364" s="9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99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4:35">
      <c r="D365" s="1"/>
      <c r="E365" s="1"/>
      <c r="F365" s="1"/>
      <c r="G365" s="1"/>
      <c r="H365" s="1"/>
      <c r="I365" s="99"/>
      <c r="J365" s="99"/>
      <c r="K365" s="99"/>
      <c r="L365" s="9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4:35">
      <c r="D366" s="1"/>
      <c r="E366" s="1"/>
      <c r="F366" s="1"/>
      <c r="G366" s="1"/>
      <c r="H366" s="1"/>
      <c r="I366" s="99"/>
      <c r="J366" s="99"/>
      <c r="K366" s="99"/>
      <c r="L366" s="9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4:35">
      <c r="D367" s="1"/>
      <c r="E367" s="1"/>
      <c r="F367" s="1"/>
      <c r="G367" s="1"/>
      <c r="H367" s="1"/>
      <c r="I367" s="99"/>
      <c r="J367" s="99"/>
      <c r="K367" s="99"/>
      <c r="L367" s="9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4:35">
      <c r="D368" s="1"/>
      <c r="E368" s="1"/>
      <c r="F368" s="1"/>
      <c r="G368" s="1"/>
      <c r="H368" s="1"/>
      <c r="I368" s="99"/>
      <c r="J368" s="99"/>
      <c r="K368" s="99"/>
      <c r="L368" s="9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4:35">
      <c r="D369" s="1"/>
      <c r="E369" s="1"/>
      <c r="F369" s="1"/>
      <c r="G369" s="1"/>
      <c r="H369" s="1"/>
      <c r="I369" s="99"/>
      <c r="J369" s="99"/>
      <c r="K369" s="99"/>
      <c r="L369" s="9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99"/>
      <c r="Z369" s="1"/>
      <c r="AA369" s="1"/>
      <c r="AB369" s="1"/>
      <c r="AC369" s="99"/>
      <c r="AD369" s="1"/>
      <c r="AE369" s="1"/>
      <c r="AF369" s="1"/>
      <c r="AG369" s="1"/>
      <c r="AH369" s="1"/>
      <c r="AI369" s="1"/>
    </row>
    <row r="370" spans="4:35">
      <c r="D370" s="1"/>
      <c r="E370" s="1"/>
      <c r="F370" s="1"/>
      <c r="G370" s="1"/>
      <c r="H370" s="1"/>
      <c r="I370" s="99"/>
      <c r="J370" s="99"/>
      <c r="K370" s="9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4:35">
      <c r="D371" s="1"/>
      <c r="E371" s="1"/>
      <c r="F371" s="1"/>
      <c r="G371" s="1"/>
      <c r="H371" s="1"/>
      <c r="I371" s="99"/>
      <c r="J371" s="99"/>
      <c r="K371" s="99"/>
      <c r="L371" s="9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99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4:35">
      <c r="D372" s="1"/>
      <c r="E372" s="1"/>
      <c r="F372" s="1"/>
      <c r="G372" s="1"/>
      <c r="H372" s="1"/>
      <c r="I372" s="99"/>
      <c r="J372" s="9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4:35">
      <c r="D373" s="1"/>
      <c r="E373" s="1"/>
      <c r="F373" s="1"/>
      <c r="G373" s="1"/>
      <c r="H373" s="1"/>
      <c r="I373" s="99"/>
      <c r="J373" s="99"/>
      <c r="K373" s="99"/>
      <c r="L373" s="9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99"/>
      <c r="Z373" s="1"/>
      <c r="AA373" s="1"/>
      <c r="AB373" s="1"/>
      <c r="AC373" s="99"/>
      <c r="AD373" s="1"/>
      <c r="AE373" s="1"/>
      <c r="AF373" s="1"/>
      <c r="AG373" s="1"/>
      <c r="AH373" s="1"/>
      <c r="AI373" s="1"/>
    </row>
    <row r="374" spans="4:35">
      <c r="D374" s="1"/>
      <c r="E374" s="1"/>
      <c r="F374" s="1"/>
      <c r="G374" s="1"/>
      <c r="H374" s="1"/>
      <c r="I374" s="99"/>
      <c r="J374" s="99"/>
      <c r="K374" s="99"/>
      <c r="L374" s="9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99"/>
      <c r="Z374" s="1"/>
      <c r="AA374" s="1"/>
      <c r="AB374" s="1"/>
      <c r="AC374" s="99"/>
      <c r="AD374" s="1"/>
      <c r="AE374" s="1"/>
      <c r="AF374" s="1"/>
      <c r="AG374" s="1"/>
      <c r="AH374" s="1"/>
      <c r="AI374" s="1"/>
    </row>
    <row r="375" spans="4:35">
      <c r="D375" s="1"/>
      <c r="E375" s="1"/>
      <c r="F375" s="1"/>
      <c r="G375" s="1"/>
      <c r="H375" s="1"/>
      <c r="I375" s="99"/>
      <c r="J375" s="99"/>
      <c r="K375" s="9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4:35">
      <c r="D376" s="1"/>
      <c r="E376" s="1"/>
      <c r="F376" s="1"/>
      <c r="G376" s="1"/>
      <c r="H376" s="1"/>
      <c r="I376" s="99"/>
      <c r="J376" s="99"/>
      <c r="K376" s="9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4:35">
      <c r="D377" s="1"/>
      <c r="E377" s="1"/>
      <c r="F377" s="1"/>
      <c r="G377" s="1"/>
      <c r="H377" s="1"/>
      <c r="I377" s="99"/>
      <c r="J377" s="99"/>
      <c r="K377" s="99"/>
      <c r="L377" s="9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99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4:35">
      <c r="D378" s="1"/>
      <c r="E378" s="1"/>
      <c r="F378" s="1"/>
      <c r="G378" s="1"/>
      <c r="H378" s="1"/>
      <c r="I378" s="99"/>
      <c r="J378" s="99"/>
      <c r="K378" s="9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4:35">
      <c r="D379" s="1"/>
      <c r="E379" s="1"/>
      <c r="F379" s="1"/>
      <c r="G379" s="1"/>
      <c r="H379" s="1"/>
      <c r="I379" s="99"/>
      <c r="J379" s="99"/>
      <c r="K379" s="99"/>
      <c r="L379" s="9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4:35">
      <c r="D380" s="1"/>
      <c r="E380" s="1"/>
      <c r="F380" s="1"/>
      <c r="G380" s="1"/>
      <c r="H380" s="1"/>
      <c r="I380" s="99"/>
      <c r="J380" s="99"/>
      <c r="K380" s="9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4:35">
      <c r="D381" s="1"/>
      <c r="E381" s="1"/>
      <c r="F381" s="1"/>
      <c r="G381" s="1"/>
      <c r="H381" s="1"/>
      <c r="I381" s="99"/>
      <c r="J381" s="99"/>
      <c r="K381" s="99"/>
      <c r="L381" s="9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4:35">
      <c r="D382" s="1"/>
      <c r="E382" s="1"/>
      <c r="F382" s="1"/>
      <c r="G382" s="1"/>
      <c r="H382" s="1"/>
      <c r="I382" s="99"/>
      <c r="J382" s="99"/>
      <c r="K382" s="99"/>
      <c r="L382" s="9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99"/>
      <c r="Z382" s="1"/>
      <c r="AA382" s="1"/>
      <c r="AB382" s="1"/>
      <c r="AC382" s="99"/>
      <c r="AD382" s="1"/>
      <c r="AE382" s="1"/>
      <c r="AF382" s="1"/>
      <c r="AG382" s="1"/>
      <c r="AH382" s="1"/>
      <c r="AI382" s="1"/>
    </row>
    <row r="383" spans="4:35">
      <c r="D383" s="1"/>
      <c r="E383" s="1"/>
      <c r="F383" s="1"/>
      <c r="G383" s="1"/>
      <c r="H383" s="1"/>
      <c r="I383" s="99"/>
      <c r="J383" s="99"/>
      <c r="K383" s="9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4:35">
      <c r="D384" s="1"/>
      <c r="E384" s="1"/>
      <c r="F384" s="1"/>
      <c r="G384" s="1"/>
      <c r="H384" s="1"/>
      <c r="I384" s="99"/>
      <c r="J384" s="99"/>
      <c r="K384" s="99"/>
      <c r="L384" s="9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99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4:35">
      <c r="D385" s="1"/>
      <c r="E385" s="1"/>
      <c r="F385" s="1"/>
      <c r="G385" s="1"/>
      <c r="H385" s="1"/>
      <c r="I385" s="99"/>
      <c r="J385" s="99"/>
      <c r="K385" s="99"/>
      <c r="L385" s="9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99"/>
      <c r="Z385" s="1"/>
      <c r="AA385" s="1"/>
      <c r="AB385" s="1"/>
      <c r="AC385" s="99"/>
      <c r="AD385" s="1"/>
      <c r="AE385" s="1"/>
      <c r="AF385" s="1"/>
      <c r="AG385" s="1"/>
      <c r="AH385" s="1"/>
      <c r="AI385" s="1"/>
    </row>
    <row r="386" spans="4:35">
      <c r="D386" s="1"/>
      <c r="E386" s="1"/>
      <c r="F386" s="1"/>
      <c r="G386" s="1"/>
      <c r="H386" s="1"/>
      <c r="I386" s="99"/>
      <c r="J386" s="99"/>
      <c r="K386" s="99"/>
      <c r="L386" s="9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99"/>
      <c r="Z386" s="1"/>
      <c r="AA386" s="1"/>
      <c r="AB386" s="1"/>
      <c r="AC386" s="99"/>
      <c r="AD386" s="1"/>
      <c r="AE386" s="1"/>
      <c r="AF386" s="1"/>
      <c r="AG386" s="1"/>
      <c r="AH386" s="1"/>
      <c r="AI386" s="1"/>
    </row>
    <row r="387" spans="4:35">
      <c r="D387" s="1"/>
      <c r="E387" s="1"/>
      <c r="F387" s="1"/>
      <c r="G387" s="1"/>
      <c r="H387" s="1"/>
      <c r="I387" s="99"/>
      <c r="J387" s="99"/>
      <c r="K387" s="99"/>
      <c r="L387" s="9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4:35">
      <c r="D388" s="1"/>
      <c r="E388" s="1"/>
      <c r="F388" s="1"/>
      <c r="G388" s="1"/>
      <c r="H388" s="1"/>
      <c r="I388" s="99"/>
      <c r="J388" s="99"/>
      <c r="K388" s="99"/>
      <c r="L388" s="9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99"/>
      <c r="Z388" s="1"/>
      <c r="AA388" s="1"/>
      <c r="AB388" s="1"/>
      <c r="AC388" s="99"/>
      <c r="AD388" s="1"/>
      <c r="AE388" s="1"/>
      <c r="AF388" s="1"/>
      <c r="AG388" s="1"/>
      <c r="AH388" s="1"/>
      <c r="AI388" s="1"/>
    </row>
    <row r="389" spans="4:35">
      <c r="D389" s="1"/>
      <c r="E389" s="1"/>
      <c r="F389" s="1"/>
      <c r="G389" s="1"/>
      <c r="H389" s="1"/>
      <c r="I389" s="99"/>
      <c r="J389" s="99"/>
      <c r="K389" s="99"/>
      <c r="L389" s="9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99"/>
      <c r="Z389" s="1"/>
      <c r="AA389" s="1"/>
      <c r="AB389" s="1"/>
      <c r="AC389" s="99"/>
      <c r="AD389" s="1"/>
      <c r="AE389" s="1"/>
      <c r="AF389" s="1"/>
      <c r="AG389" s="1"/>
      <c r="AH389" s="1"/>
      <c r="AI389" s="1"/>
    </row>
    <row r="390" spans="4:35">
      <c r="D390" s="1"/>
      <c r="E390" s="1"/>
      <c r="F390" s="1"/>
      <c r="G390" s="1"/>
      <c r="H390" s="1"/>
      <c r="I390" s="99"/>
      <c r="J390" s="99"/>
      <c r="K390" s="99"/>
      <c r="L390" s="9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99"/>
      <c r="Z390" s="1"/>
      <c r="AA390" s="1"/>
      <c r="AB390" s="1"/>
      <c r="AC390" s="99"/>
      <c r="AD390" s="1"/>
      <c r="AE390" s="1"/>
      <c r="AF390" s="1"/>
      <c r="AG390" s="1"/>
      <c r="AH390" s="1"/>
      <c r="AI390" s="1"/>
    </row>
    <row r="391" spans="4:35">
      <c r="D391" s="1"/>
      <c r="E391" s="1"/>
      <c r="F391" s="1"/>
      <c r="G391" s="1"/>
      <c r="H391" s="1"/>
      <c r="I391" s="99"/>
      <c r="J391" s="99"/>
      <c r="K391" s="99"/>
      <c r="L391" s="9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99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4:35">
      <c r="D392" s="1"/>
      <c r="E392" s="1"/>
      <c r="F392" s="1"/>
      <c r="G392" s="1"/>
      <c r="H392" s="1"/>
      <c r="I392" s="99"/>
      <c r="J392" s="99"/>
      <c r="K392" s="99"/>
      <c r="L392" s="9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4:35">
      <c r="D393" s="1"/>
      <c r="E393" s="1"/>
      <c r="F393" s="1"/>
      <c r="G393" s="1"/>
      <c r="H393" s="1"/>
      <c r="I393" s="99"/>
      <c r="J393" s="99"/>
      <c r="K393" s="99"/>
      <c r="L393" s="9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99"/>
      <c r="Z393" s="1"/>
      <c r="AA393" s="1"/>
      <c r="AB393" s="1"/>
      <c r="AC393" s="99"/>
      <c r="AD393" s="1"/>
      <c r="AE393" s="1"/>
      <c r="AF393" s="1"/>
      <c r="AG393" s="1"/>
      <c r="AH393" s="1"/>
      <c r="AI393" s="1"/>
    </row>
    <row r="394" spans="4:35">
      <c r="D394" s="1"/>
      <c r="E394" s="1"/>
      <c r="F394" s="1"/>
      <c r="G394" s="1"/>
      <c r="H394" s="1"/>
      <c r="I394" s="99"/>
      <c r="J394" s="9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4:35">
      <c r="D395" s="1"/>
      <c r="E395" s="1"/>
      <c r="F395" s="1"/>
      <c r="G395" s="1"/>
      <c r="H395" s="1"/>
      <c r="I395" s="99"/>
      <c r="J395" s="99"/>
      <c r="K395" s="99"/>
      <c r="L395" s="9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99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4:35">
      <c r="D396" s="1"/>
      <c r="E396" s="1"/>
      <c r="F396" s="1"/>
      <c r="G396" s="1"/>
      <c r="H396" s="1"/>
      <c r="I396" s="99"/>
      <c r="J396" s="99"/>
      <c r="K396" s="99"/>
      <c r="L396" s="9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4:35">
      <c r="D397" s="1"/>
      <c r="E397" s="1"/>
      <c r="F397" s="1"/>
      <c r="G397" s="1"/>
      <c r="H397" s="1"/>
      <c r="I397" s="99"/>
      <c r="J397" s="99"/>
      <c r="K397" s="99"/>
      <c r="L397" s="9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99"/>
      <c r="Z397" s="1"/>
      <c r="AA397" s="1"/>
      <c r="AB397" s="1"/>
      <c r="AC397" s="99"/>
      <c r="AD397" s="1"/>
      <c r="AE397" s="1"/>
      <c r="AF397" s="1"/>
      <c r="AG397" s="1"/>
      <c r="AH397" s="1"/>
      <c r="AI397" s="1"/>
    </row>
    <row r="398" spans="4:35">
      <c r="D398" s="1"/>
      <c r="E398" s="1"/>
      <c r="F398" s="1"/>
      <c r="G398" s="1"/>
      <c r="H398" s="1"/>
      <c r="I398" s="99"/>
      <c r="J398" s="99"/>
      <c r="K398" s="99"/>
      <c r="L398" s="9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99"/>
      <c r="Z398" s="1"/>
      <c r="AA398" s="1"/>
      <c r="AB398" s="1"/>
      <c r="AC398" s="99"/>
      <c r="AD398" s="1"/>
      <c r="AE398" s="1"/>
      <c r="AF398" s="1"/>
      <c r="AG398" s="1"/>
      <c r="AH398" s="1"/>
      <c r="AI398" s="1"/>
    </row>
    <row r="399" spans="4:35">
      <c r="D399" s="1"/>
      <c r="E399" s="1"/>
      <c r="F399" s="1"/>
      <c r="G399" s="1"/>
      <c r="H399" s="1"/>
      <c r="I399" s="99"/>
      <c r="J399" s="99"/>
      <c r="K399" s="99"/>
      <c r="L399" s="9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4:35">
      <c r="D400" s="1"/>
      <c r="E400" s="1"/>
      <c r="F400" s="1"/>
      <c r="G400" s="1"/>
      <c r="H400" s="1"/>
      <c r="I400" s="99"/>
      <c r="J400" s="99"/>
      <c r="K400" s="99"/>
      <c r="L400" s="9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99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4:35">
      <c r="D401" s="1"/>
      <c r="E401" s="1"/>
      <c r="F401" s="1"/>
      <c r="G401" s="1"/>
      <c r="H401" s="1"/>
      <c r="I401" s="99"/>
      <c r="J401" s="99"/>
      <c r="K401" s="99"/>
      <c r="L401" s="9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99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4:35">
      <c r="D402" s="1"/>
      <c r="E402" s="1"/>
      <c r="F402" s="1"/>
      <c r="G402" s="1"/>
      <c r="H402" s="1"/>
      <c r="I402" s="99"/>
      <c r="J402" s="99"/>
      <c r="K402" s="99"/>
      <c r="L402" s="9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99"/>
      <c r="Z402" s="1"/>
      <c r="AA402" s="1"/>
      <c r="AB402" s="1"/>
      <c r="AC402" s="99"/>
      <c r="AD402" s="1"/>
      <c r="AE402" s="1"/>
      <c r="AF402" s="1"/>
      <c r="AG402" s="1"/>
      <c r="AH402" s="1"/>
      <c r="AI402" s="1"/>
    </row>
    <row r="403" spans="4:35">
      <c r="D403" s="1"/>
      <c r="E403" s="1"/>
      <c r="F403" s="1"/>
      <c r="G403" s="1"/>
      <c r="H403" s="1"/>
      <c r="I403" s="99"/>
      <c r="J403" s="99"/>
      <c r="K403" s="99"/>
      <c r="L403" s="9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4:35">
      <c r="D404" s="1"/>
      <c r="E404" s="1"/>
      <c r="F404" s="1"/>
      <c r="G404" s="1"/>
      <c r="H404" s="1"/>
      <c r="I404" s="99"/>
      <c r="J404" s="99"/>
      <c r="K404" s="99"/>
      <c r="L404" s="9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99"/>
      <c r="Z404" s="99"/>
      <c r="AA404" s="1"/>
      <c r="AB404" s="1"/>
      <c r="AC404" s="99"/>
      <c r="AD404" s="1"/>
      <c r="AE404" s="1"/>
      <c r="AF404" s="1"/>
      <c r="AG404" s="1"/>
      <c r="AH404" s="1"/>
      <c r="AI404" s="1"/>
    </row>
    <row r="405" spans="4:35">
      <c r="D405" s="1"/>
      <c r="E405" s="1"/>
      <c r="F405" s="1"/>
      <c r="G405" s="1"/>
      <c r="H405" s="1"/>
      <c r="I405" s="99"/>
      <c r="J405" s="99"/>
      <c r="K405" s="99"/>
      <c r="L405" s="9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99"/>
      <c r="Z405" s="1"/>
      <c r="AA405" s="1"/>
      <c r="AB405" s="1"/>
      <c r="AC405" s="99"/>
      <c r="AD405" s="1"/>
      <c r="AE405" s="1"/>
      <c r="AF405" s="1"/>
      <c r="AG405" s="1"/>
      <c r="AH405" s="1"/>
      <c r="AI405" s="1"/>
    </row>
    <row r="406" spans="4:35">
      <c r="D406" s="1"/>
      <c r="E406" s="1"/>
      <c r="F406" s="1"/>
      <c r="G406" s="1"/>
      <c r="H406" s="1"/>
      <c r="I406" s="99"/>
      <c r="J406" s="99"/>
      <c r="K406" s="99"/>
      <c r="L406" s="9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4:35">
      <c r="D407" s="1"/>
      <c r="E407" s="1"/>
      <c r="F407" s="1"/>
      <c r="G407" s="1"/>
      <c r="H407" s="1"/>
      <c r="I407" s="99"/>
      <c r="J407" s="9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4:35">
      <c r="D408" s="1"/>
      <c r="E408" s="1"/>
      <c r="F408" s="1"/>
      <c r="G408" s="1"/>
      <c r="H408" s="1"/>
      <c r="I408" s="99"/>
      <c r="J408" s="99"/>
      <c r="K408" s="99"/>
      <c r="L408" s="9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99"/>
      <c r="Z408" s="1"/>
      <c r="AA408" s="1"/>
      <c r="AB408" s="1"/>
      <c r="AC408" s="99"/>
      <c r="AD408" s="1"/>
      <c r="AE408" s="1"/>
      <c r="AF408" s="1"/>
      <c r="AG408" s="1"/>
      <c r="AH408" s="1"/>
      <c r="AI408" s="1"/>
    </row>
    <row r="409" spans="4:35">
      <c r="D409" s="1"/>
      <c r="E409" s="1"/>
      <c r="F409" s="1"/>
      <c r="G409" s="1"/>
      <c r="H409" s="1"/>
      <c r="I409" s="99"/>
      <c r="J409" s="99"/>
      <c r="K409" s="99"/>
      <c r="L409" s="9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99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4:35">
      <c r="D410" s="1"/>
      <c r="E410" s="1"/>
      <c r="F410" s="1"/>
      <c r="G410" s="1"/>
      <c r="H410" s="1"/>
      <c r="I410" s="99"/>
      <c r="J410" s="9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4:35">
      <c r="D411" s="1"/>
      <c r="E411" s="1"/>
      <c r="F411" s="1"/>
      <c r="G411" s="1"/>
      <c r="H411" s="1"/>
      <c r="I411" s="99"/>
      <c r="J411" s="99"/>
      <c r="K411" s="99"/>
      <c r="L411" s="9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99"/>
      <c r="Z411" s="1"/>
      <c r="AA411" s="1"/>
      <c r="AB411" s="1"/>
      <c r="AC411" s="99"/>
      <c r="AD411" s="1"/>
      <c r="AE411" s="1"/>
      <c r="AF411" s="1"/>
      <c r="AG411" s="1"/>
      <c r="AH411" s="1"/>
      <c r="AI411" s="1"/>
    </row>
    <row r="412" spans="4:35">
      <c r="D412" s="1"/>
      <c r="E412" s="1"/>
      <c r="F412" s="1"/>
      <c r="G412" s="1"/>
      <c r="H412" s="1"/>
      <c r="I412" s="99"/>
      <c r="J412" s="9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4:35">
      <c r="D413" s="1"/>
      <c r="E413" s="1"/>
      <c r="F413" s="1"/>
      <c r="G413" s="1"/>
      <c r="H413" s="1"/>
      <c r="I413" s="99"/>
      <c r="J413" s="99"/>
      <c r="K413" s="99"/>
      <c r="L413" s="9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99"/>
      <c r="Z413" s="1"/>
      <c r="AA413" s="1"/>
      <c r="AB413" s="1"/>
      <c r="AC413" s="99"/>
      <c r="AD413" s="1"/>
      <c r="AE413" s="1"/>
      <c r="AF413" s="1"/>
      <c r="AG413" s="1"/>
      <c r="AH413" s="1"/>
      <c r="AI413" s="1"/>
    </row>
    <row r="414" spans="4:35">
      <c r="D414" s="1"/>
      <c r="E414" s="1"/>
      <c r="F414" s="1"/>
      <c r="G414" s="1"/>
      <c r="H414" s="1"/>
      <c r="I414" s="99"/>
      <c r="J414" s="99"/>
      <c r="K414" s="99"/>
      <c r="L414" s="9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99"/>
      <c r="Z414" s="1"/>
      <c r="AA414" s="1"/>
      <c r="AB414" s="1"/>
      <c r="AC414" s="99"/>
      <c r="AD414" s="1"/>
      <c r="AE414" s="1"/>
      <c r="AF414" s="1"/>
      <c r="AG414" s="1"/>
      <c r="AH414" s="1"/>
      <c r="AI414" s="1"/>
    </row>
    <row r="415" spans="4:35">
      <c r="D415" s="1"/>
      <c r="E415" s="1"/>
      <c r="F415" s="1"/>
      <c r="G415" s="1"/>
      <c r="H415" s="1"/>
      <c r="I415" s="99"/>
      <c r="J415" s="9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4:35">
      <c r="D416" s="1"/>
      <c r="E416" s="1"/>
      <c r="F416" s="1"/>
      <c r="G416" s="1"/>
      <c r="H416" s="1"/>
      <c r="I416" s="99"/>
      <c r="J416" s="9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4:35">
      <c r="D417" s="1"/>
      <c r="E417" s="1"/>
      <c r="F417" s="1"/>
      <c r="G417" s="1"/>
      <c r="H417" s="1"/>
      <c r="I417" s="99"/>
      <c r="J417" s="99"/>
      <c r="K417" s="99"/>
      <c r="L417" s="9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4:35">
      <c r="D418" s="1"/>
      <c r="E418" s="1"/>
      <c r="F418" s="1"/>
      <c r="G418" s="1"/>
      <c r="H418" s="1"/>
      <c r="I418" s="99"/>
      <c r="J418" s="99"/>
      <c r="K418" s="99"/>
      <c r="L418" s="9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99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4:35">
      <c r="D419" s="1"/>
      <c r="E419" s="1"/>
      <c r="F419" s="1"/>
      <c r="G419" s="1"/>
      <c r="H419" s="1"/>
      <c r="I419" s="99"/>
      <c r="J419" s="99"/>
      <c r="K419" s="99"/>
      <c r="L419" s="9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4:35">
      <c r="D420" s="1"/>
      <c r="E420" s="1"/>
      <c r="F420" s="1"/>
      <c r="G420" s="1"/>
      <c r="H420" s="1"/>
      <c r="I420" s="99"/>
      <c r="J420" s="99"/>
      <c r="K420" s="99"/>
      <c r="L420" s="9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99"/>
      <c r="Z420" s="99"/>
      <c r="AA420" s="1"/>
      <c r="AB420" s="1"/>
      <c r="AC420" s="99"/>
      <c r="AD420" s="1"/>
      <c r="AE420" s="1"/>
      <c r="AF420" s="1"/>
      <c r="AG420" s="1"/>
      <c r="AH420" s="1"/>
      <c r="AI420" s="1"/>
    </row>
    <row r="421" spans="4:35">
      <c r="D421" s="1"/>
      <c r="E421" s="1"/>
      <c r="F421" s="1"/>
      <c r="G421" s="1"/>
      <c r="H421" s="1"/>
      <c r="I421" s="99"/>
      <c r="J421" s="99"/>
      <c r="K421" s="99"/>
      <c r="L421" s="9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4:35">
      <c r="D422" s="1"/>
      <c r="E422" s="1"/>
      <c r="F422" s="1"/>
      <c r="G422" s="1"/>
      <c r="H422" s="1"/>
      <c r="I422" s="99"/>
      <c r="J422" s="99"/>
      <c r="K422" s="9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4:35">
      <c r="D423" s="1"/>
      <c r="E423" s="1"/>
      <c r="F423" s="1"/>
      <c r="G423" s="1"/>
      <c r="H423" s="1"/>
      <c r="I423" s="99"/>
      <c r="J423" s="99"/>
      <c r="K423" s="99"/>
      <c r="L423" s="9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4:35">
      <c r="D424" s="1"/>
      <c r="E424" s="1"/>
      <c r="F424" s="1"/>
      <c r="G424" s="1"/>
      <c r="H424" s="1"/>
      <c r="I424" s="99"/>
      <c r="J424" s="99"/>
      <c r="K424" s="99"/>
      <c r="L424" s="9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99"/>
      <c r="Z424" s="99"/>
      <c r="AA424" s="1"/>
      <c r="AB424" s="1"/>
      <c r="AC424" s="99"/>
      <c r="AD424" s="1"/>
      <c r="AE424" s="1"/>
      <c r="AF424" s="1"/>
      <c r="AG424" s="1"/>
      <c r="AH424" s="1"/>
      <c r="AI424" s="1"/>
    </row>
    <row r="425" spans="4:35">
      <c r="D425" s="1"/>
      <c r="E425" s="1"/>
      <c r="F425" s="1"/>
      <c r="G425" s="1"/>
      <c r="H425" s="1"/>
      <c r="I425" s="99"/>
      <c r="J425" s="99"/>
      <c r="K425" s="99"/>
      <c r="L425" s="9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4:35">
      <c r="D426" s="1"/>
      <c r="E426" s="1"/>
      <c r="F426" s="1"/>
      <c r="G426" s="1"/>
      <c r="H426" s="1"/>
      <c r="I426" s="99"/>
      <c r="J426" s="99"/>
      <c r="K426" s="99"/>
      <c r="L426" s="9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99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4:35">
      <c r="D427" s="1"/>
      <c r="E427" s="1"/>
      <c r="F427" s="1"/>
      <c r="G427" s="1"/>
      <c r="H427" s="1"/>
      <c r="I427" s="99"/>
      <c r="J427" s="99"/>
      <c r="K427" s="99"/>
      <c r="L427" s="9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4:35">
      <c r="D428" s="1"/>
      <c r="E428" s="1"/>
      <c r="F428" s="1"/>
      <c r="G428" s="1"/>
      <c r="H428" s="1"/>
      <c r="I428" s="99"/>
      <c r="J428" s="99"/>
      <c r="K428" s="99"/>
      <c r="L428" s="9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99"/>
      <c r="Z428" s="99"/>
      <c r="AA428" s="1"/>
      <c r="AB428" s="1"/>
      <c r="AC428" s="99"/>
      <c r="AD428" s="1"/>
      <c r="AE428" s="1"/>
      <c r="AF428" s="1"/>
      <c r="AG428" s="1"/>
      <c r="AH428" s="1"/>
      <c r="AI428" s="1"/>
    </row>
    <row r="429" spans="4:35">
      <c r="D429" s="1"/>
      <c r="E429" s="1"/>
      <c r="F429" s="1"/>
      <c r="G429" s="1"/>
      <c r="H429" s="1"/>
      <c r="I429" s="99"/>
      <c r="J429" s="9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4:35">
      <c r="D430" s="1"/>
      <c r="E430" s="1"/>
      <c r="F430" s="1"/>
      <c r="G430" s="1"/>
      <c r="H430" s="1"/>
      <c r="I430" s="99"/>
      <c r="J430" s="99"/>
      <c r="K430" s="99"/>
      <c r="L430" s="9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99"/>
      <c r="Z430" s="1"/>
      <c r="AA430" s="1"/>
      <c r="AB430" s="1"/>
      <c r="AC430" s="99"/>
      <c r="AD430" s="1"/>
      <c r="AE430" s="1"/>
      <c r="AF430" s="1"/>
      <c r="AG430" s="1"/>
      <c r="AH430" s="1"/>
      <c r="AI430" s="1"/>
    </row>
    <row r="431" spans="4:35">
      <c r="D431" s="1"/>
      <c r="E431" s="1"/>
      <c r="F431" s="1"/>
      <c r="G431" s="1"/>
      <c r="H431" s="1"/>
      <c r="I431" s="99"/>
      <c r="J431" s="99"/>
      <c r="K431" s="99"/>
      <c r="L431" s="9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4:35">
      <c r="D432" s="1"/>
      <c r="E432" s="1"/>
      <c r="F432" s="1"/>
      <c r="G432" s="1"/>
      <c r="H432" s="1"/>
      <c r="I432" s="99"/>
      <c r="J432" s="99"/>
      <c r="K432" s="9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4:35">
      <c r="D433" s="1"/>
      <c r="E433" s="1"/>
      <c r="F433" s="1"/>
      <c r="G433" s="1"/>
      <c r="H433" s="1"/>
      <c r="I433" s="99"/>
      <c r="J433" s="99"/>
      <c r="K433" s="99"/>
      <c r="L433" s="9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99"/>
      <c r="Z433" s="1"/>
      <c r="AA433" s="1"/>
      <c r="AB433" s="1"/>
      <c r="AC433" s="99"/>
      <c r="AD433" s="1"/>
      <c r="AE433" s="1"/>
      <c r="AF433" s="1"/>
      <c r="AG433" s="1"/>
      <c r="AH433" s="1"/>
      <c r="AI433" s="1"/>
    </row>
    <row r="434" spans="4:35">
      <c r="D434" s="1"/>
      <c r="E434" s="1"/>
      <c r="F434" s="1"/>
      <c r="G434" s="1"/>
      <c r="H434" s="1"/>
      <c r="I434" s="99"/>
      <c r="J434" s="99"/>
      <c r="K434" s="9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4:35">
      <c r="D435" s="1"/>
      <c r="E435" s="1"/>
      <c r="F435" s="1"/>
      <c r="G435" s="1"/>
      <c r="H435" s="1"/>
      <c r="I435" s="99"/>
      <c r="J435" s="99"/>
      <c r="K435" s="99"/>
      <c r="L435" s="9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99"/>
      <c r="Z435" s="1"/>
      <c r="AA435" s="1"/>
      <c r="AB435" s="1"/>
      <c r="AC435" s="99"/>
      <c r="AD435" s="1"/>
      <c r="AE435" s="1"/>
      <c r="AF435" s="1"/>
      <c r="AG435" s="1"/>
      <c r="AH435" s="1"/>
      <c r="AI435" s="1"/>
    </row>
    <row r="436" spans="4:35">
      <c r="D436" s="1"/>
      <c r="E436" s="1"/>
      <c r="F436" s="1"/>
      <c r="G436" s="1"/>
      <c r="H436" s="1"/>
      <c r="I436" s="99"/>
      <c r="J436" s="9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4:35">
      <c r="D437" s="1"/>
      <c r="E437" s="1"/>
      <c r="F437" s="1"/>
      <c r="G437" s="1"/>
      <c r="H437" s="1"/>
      <c r="I437" s="99"/>
      <c r="J437" s="99"/>
      <c r="K437" s="9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4:35">
      <c r="D438" s="1"/>
      <c r="E438" s="1"/>
      <c r="F438" s="1"/>
      <c r="G438" s="1"/>
      <c r="H438" s="1"/>
      <c r="I438" s="99"/>
      <c r="J438" s="99"/>
      <c r="K438" s="99"/>
      <c r="L438" s="9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4:35">
      <c r="D439" s="1"/>
      <c r="E439" s="1"/>
      <c r="F439" s="1"/>
      <c r="G439" s="1"/>
      <c r="H439" s="1"/>
      <c r="I439" s="99"/>
      <c r="J439" s="99"/>
      <c r="K439" s="99"/>
      <c r="L439" s="9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99"/>
      <c r="Z439" s="1"/>
      <c r="AA439" s="1"/>
      <c r="AB439" s="1"/>
      <c r="AC439" s="99"/>
      <c r="AD439" s="1"/>
      <c r="AE439" s="1"/>
      <c r="AF439" s="1"/>
      <c r="AG439" s="1"/>
      <c r="AH439" s="1"/>
      <c r="AI439" s="1"/>
    </row>
    <row r="440" spans="4:35">
      <c r="D440" s="1"/>
      <c r="E440" s="1"/>
      <c r="F440" s="1"/>
      <c r="G440" s="1"/>
      <c r="H440" s="1"/>
      <c r="I440" s="99"/>
      <c r="J440" s="99"/>
      <c r="K440" s="99"/>
      <c r="L440" s="9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4:35">
      <c r="D441" s="1"/>
      <c r="E441" s="1"/>
      <c r="F441" s="1"/>
      <c r="G441" s="1"/>
      <c r="H441" s="1"/>
      <c r="I441" s="99"/>
      <c r="J441" s="99"/>
      <c r="K441" s="99"/>
      <c r="L441" s="9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99"/>
      <c r="Z441" s="99"/>
      <c r="AA441" s="1"/>
      <c r="AB441" s="1"/>
      <c r="AC441" s="99"/>
      <c r="AD441" s="1"/>
      <c r="AE441" s="1"/>
      <c r="AF441" s="1"/>
      <c r="AG441" s="1"/>
      <c r="AH441" s="1"/>
      <c r="AI441" s="1"/>
    </row>
    <row r="442" spans="4:35">
      <c r="D442" s="1"/>
      <c r="E442" s="1"/>
      <c r="F442" s="1"/>
      <c r="G442" s="1"/>
      <c r="H442" s="1"/>
      <c r="I442" s="99"/>
      <c r="J442" s="99"/>
      <c r="K442" s="99"/>
      <c r="L442" s="9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4:35">
      <c r="D443" s="1"/>
      <c r="E443" s="1"/>
      <c r="F443" s="1"/>
      <c r="G443" s="1"/>
      <c r="H443" s="1"/>
      <c r="I443" s="99"/>
      <c r="J443" s="99"/>
      <c r="K443" s="99"/>
      <c r="L443" s="9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4:35">
      <c r="D444" s="1"/>
      <c r="E444" s="1"/>
      <c r="F444" s="1"/>
      <c r="G444" s="1"/>
      <c r="H444" s="1"/>
      <c r="I444" s="99"/>
      <c r="J444" s="99"/>
      <c r="K444" s="99"/>
      <c r="L444" s="9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99"/>
      <c r="Z444" s="1"/>
      <c r="AA444" s="1"/>
      <c r="AB444" s="1"/>
      <c r="AC444" s="99"/>
      <c r="AD444" s="1"/>
      <c r="AE444" s="1"/>
      <c r="AF444" s="1"/>
      <c r="AG444" s="1"/>
      <c r="AH444" s="1"/>
      <c r="AI444" s="1"/>
    </row>
    <row r="445" spans="4:35">
      <c r="D445" s="1"/>
      <c r="E445" s="1"/>
      <c r="F445" s="1"/>
      <c r="G445" s="1"/>
      <c r="H445" s="1"/>
      <c r="I445" s="99"/>
      <c r="J445" s="99"/>
      <c r="K445" s="99"/>
      <c r="L445" s="9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99"/>
      <c r="Z445" s="1"/>
      <c r="AA445" s="1"/>
      <c r="AB445" s="1"/>
      <c r="AC445" s="99"/>
      <c r="AD445" s="1"/>
      <c r="AE445" s="1"/>
      <c r="AF445" s="1"/>
      <c r="AG445" s="1"/>
      <c r="AH445" s="1"/>
      <c r="AI445" s="1"/>
    </row>
    <row r="446" spans="4:35">
      <c r="D446" s="1"/>
      <c r="E446" s="1"/>
      <c r="F446" s="1"/>
      <c r="G446" s="1"/>
      <c r="H446" s="1"/>
      <c r="I446" s="99"/>
      <c r="J446" s="99"/>
      <c r="K446" s="9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4:35">
      <c r="D447" s="1"/>
      <c r="E447" s="1"/>
      <c r="F447" s="1"/>
      <c r="G447" s="1"/>
      <c r="H447" s="1"/>
      <c r="I447" s="99"/>
      <c r="J447" s="99"/>
      <c r="K447" s="99"/>
      <c r="L447" s="9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99"/>
      <c r="Z447" s="1"/>
      <c r="AA447" s="1"/>
      <c r="AB447" s="1"/>
      <c r="AC447" s="99"/>
      <c r="AD447" s="1"/>
      <c r="AE447" s="1"/>
      <c r="AF447" s="1"/>
      <c r="AG447" s="1"/>
      <c r="AH447" s="1"/>
      <c r="AI447" s="1"/>
    </row>
    <row r="448" spans="4:35">
      <c r="D448" s="1"/>
      <c r="E448" s="1"/>
      <c r="F448" s="1"/>
      <c r="G448" s="1"/>
      <c r="H448" s="1"/>
      <c r="I448" s="99"/>
      <c r="J448" s="99"/>
      <c r="K448" s="9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4:35">
      <c r="D449" s="1"/>
      <c r="E449" s="1"/>
      <c r="F449" s="1"/>
      <c r="G449" s="1"/>
      <c r="H449" s="1"/>
      <c r="I449" s="99"/>
      <c r="J449" s="99"/>
      <c r="K449" s="99"/>
      <c r="L449" s="9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4:35">
      <c r="D450" s="1"/>
      <c r="E450" s="1"/>
      <c r="F450" s="1"/>
      <c r="G450" s="1"/>
      <c r="H450" s="1"/>
      <c r="I450" s="99"/>
      <c r="J450" s="9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4:35">
      <c r="D451" s="1"/>
      <c r="E451" s="1"/>
      <c r="F451" s="1"/>
      <c r="G451" s="1"/>
      <c r="H451" s="1"/>
      <c r="I451" s="99"/>
      <c r="J451" s="99"/>
      <c r="K451" s="99"/>
      <c r="L451" s="9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99"/>
      <c r="Z451" s="1"/>
      <c r="AA451" s="1"/>
      <c r="AB451" s="1"/>
      <c r="AC451" s="99"/>
      <c r="AD451" s="1"/>
      <c r="AE451" s="1"/>
      <c r="AF451" s="1"/>
      <c r="AG451" s="1"/>
      <c r="AH451" s="1"/>
      <c r="AI451" s="1"/>
    </row>
    <row r="452" spans="4:35">
      <c r="D452" s="1"/>
      <c r="E452" s="1"/>
      <c r="F452" s="1"/>
      <c r="G452" s="1"/>
      <c r="H452" s="1"/>
      <c r="I452" s="99"/>
      <c r="J452" s="1"/>
      <c r="K452" s="99"/>
      <c r="L452" s="9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99"/>
      <c r="Z452" s="1"/>
      <c r="AA452" s="1"/>
      <c r="AB452" s="1"/>
      <c r="AC452" s="99"/>
      <c r="AD452" s="1"/>
      <c r="AE452" s="1"/>
      <c r="AF452" s="1"/>
      <c r="AG452" s="1"/>
      <c r="AH452" s="1"/>
      <c r="AI452" s="1"/>
    </row>
    <row r="453" spans="4:35">
      <c r="D453" s="1"/>
      <c r="E453" s="1"/>
      <c r="F453" s="1"/>
      <c r="G453" s="1"/>
      <c r="H453" s="1"/>
      <c r="I453" s="99"/>
      <c r="J453" s="99"/>
      <c r="K453" s="99"/>
      <c r="L453" s="9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4:35">
      <c r="D454" s="1"/>
      <c r="E454" s="1"/>
      <c r="F454" s="1"/>
      <c r="G454" s="1"/>
      <c r="H454" s="1"/>
      <c r="I454" s="99"/>
      <c r="J454" s="9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4:35">
      <c r="D455" s="1"/>
      <c r="E455" s="1"/>
      <c r="F455" s="1"/>
      <c r="G455" s="1"/>
      <c r="H455" s="1"/>
      <c r="I455" s="99"/>
      <c r="J455" s="99"/>
      <c r="K455" s="99"/>
      <c r="L455" s="9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4:35">
      <c r="D456" s="1"/>
      <c r="E456" s="1"/>
      <c r="F456" s="1"/>
      <c r="G456" s="1"/>
      <c r="H456" s="1"/>
      <c r="I456" s="99"/>
      <c r="J456" s="99"/>
      <c r="K456" s="99"/>
      <c r="L456" s="9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99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4:35">
      <c r="D457" s="1"/>
      <c r="E457" s="1"/>
      <c r="F457" s="1"/>
      <c r="G457" s="1"/>
      <c r="H457" s="1"/>
      <c r="I457" s="99"/>
      <c r="J457" s="99"/>
      <c r="K457" s="99"/>
      <c r="L457" s="9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4:35">
      <c r="D458" s="1"/>
      <c r="E458" s="1"/>
      <c r="F458" s="1"/>
      <c r="G458" s="1"/>
      <c r="H458" s="1"/>
      <c r="I458" s="99"/>
      <c r="J458" s="99"/>
      <c r="K458" s="99"/>
      <c r="L458" s="9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4:35">
      <c r="D459" s="1"/>
      <c r="E459" s="1"/>
      <c r="F459" s="1"/>
      <c r="G459" s="1"/>
      <c r="H459" s="1"/>
      <c r="I459" s="99"/>
      <c r="J459" s="99"/>
      <c r="K459" s="99"/>
      <c r="L459" s="9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4:35">
      <c r="D460" s="1"/>
      <c r="E460" s="1"/>
      <c r="F460" s="1"/>
      <c r="G460" s="1"/>
      <c r="H460" s="1"/>
      <c r="I460" s="99"/>
      <c r="J460" s="99"/>
      <c r="K460" s="99"/>
      <c r="L460" s="9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99"/>
      <c r="Z460" s="1"/>
      <c r="AA460" s="1"/>
      <c r="AB460" s="1"/>
      <c r="AC460" s="99"/>
      <c r="AD460" s="1"/>
      <c r="AE460" s="1"/>
      <c r="AF460" s="1"/>
      <c r="AG460" s="1"/>
      <c r="AH460" s="1"/>
      <c r="AI460" s="1"/>
    </row>
    <row r="461" spans="4:35">
      <c r="D461" s="1"/>
      <c r="E461" s="1"/>
      <c r="F461" s="1"/>
      <c r="G461" s="1"/>
      <c r="H461" s="1"/>
      <c r="I461" s="99"/>
      <c r="J461" s="99"/>
      <c r="K461" s="99"/>
      <c r="L461" s="9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99"/>
      <c r="Z461" s="1"/>
      <c r="AA461" s="1"/>
      <c r="AB461" s="1"/>
      <c r="AC461" s="99"/>
      <c r="AD461" s="1"/>
      <c r="AE461" s="1"/>
      <c r="AF461" s="1"/>
      <c r="AG461" s="1"/>
      <c r="AH461" s="1"/>
      <c r="AI461" s="1"/>
    </row>
    <row r="462" spans="4:35">
      <c r="D462" s="1"/>
      <c r="E462" s="1"/>
      <c r="F462" s="1"/>
      <c r="G462" s="1"/>
      <c r="H462" s="1"/>
      <c r="I462" s="99"/>
      <c r="J462" s="99"/>
      <c r="K462" s="99"/>
      <c r="L462" s="9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4:35">
      <c r="D463" s="1"/>
      <c r="E463" s="1"/>
      <c r="F463" s="1"/>
      <c r="G463" s="1"/>
      <c r="H463" s="1"/>
      <c r="I463" s="99"/>
      <c r="J463" s="99"/>
      <c r="K463" s="99"/>
      <c r="L463" s="9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4:35">
      <c r="D464" s="1"/>
      <c r="E464" s="1"/>
      <c r="F464" s="1"/>
      <c r="G464" s="1"/>
      <c r="H464" s="1"/>
      <c r="I464" s="99"/>
      <c r="J464" s="99"/>
      <c r="K464" s="99"/>
      <c r="L464" s="9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99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4:35">
      <c r="D465" s="1"/>
      <c r="E465" s="1"/>
      <c r="F465" s="1"/>
      <c r="G465" s="1"/>
      <c r="H465" s="1"/>
      <c r="I465" s="99"/>
      <c r="J465" s="99"/>
      <c r="K465" s="99"/>
      <c r="L465" s="9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99"/>
      <c r="Z465" s="1"/>
      <c r="AA465" s="1"/>
      <c r="AB465" s="1"/>
      <c r="AC465" s="99"/>
      <c r="AD465" s="1"/>
      <c r="AE465" s="1"/>
      <c r="AF465" s="1"/>
      <c r="AG465" s="1"/>
      <c r="AH465" s="1"/>
      <c r="AI465" s="1"/>
    </row>
    <row r="466" spans="4:35">
      <c r="D466" s="1"/>
      <c r="E466" s="1"/>
      <c r="F466" s="1"/>
      <c r="G466" s="1"/>
      <c r="H466" s="1"/>
      <c r="I466" s="99"/>
      <c r="J466" s="99"/>
      <c r="K466" s="99"/>
      <c r="L466" s="9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4:35">
      <c r="D467" s="1"/>
      <c r="E467" s="1"/>
      <c r="F467" s="1"/>
      <c r="G467" s="1"/>
      <c r="H467" s="1"/>
      <c r="I467" s="99"/>
      <c r="J467" s="99"/>
      <c r="K467" s="99"/>
      <c r="L467" s="9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4:35">
      <c r="D468" s="1"/>
      <c r="E468" s="1"/>
      <c r="F468" s="1"/>
      <c r="G468" s="1"/>
      <c r="H468" s="1"/>
      <c r="I468" s="99"/>
      <c r="J468" s="99"/>
      <c r="K468" s="99"/>
      <c r="L468" s="9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99"/>
      <c r="Z468" s="1"/>
      <c r="AA468" s="1"/>
      <c r="AB468" s="1"/>
      <c r="AC468" s="99"/>
      <c r="AD468" s="1"/>
      <c r="AE468" s="1"/>
      <c r="AF468" s="1"/>
      <c r="AG468" s="1"/>
      <c r="AH468" s="1"/>
      <c r="AI468" s="1"/>
    </row>
    <row r="469" spans="4:35">
      <c r="D469" s="1"/>
      <c r="E469" s="1"/>
      <c r="F469" s="1"/>
      <c r="G469" s="1"/>
      <c r="H469" s="1"/>
      <c r="I469" s="99"/>
      <c r="J469" s="1"/>
      <c r="K469" s="99"/>
      <c r="L469" s="9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99"/>
      <c r="Z469" s="1"/>
      <c r="AA469" s="1"/>
      <c r="AB469" s="1"/>
      <c r="AC469" s="99"/>
      <c r="AD469" s="1"/>
      <c r="AE469" s="1"/>
      <c r="AF469" s="1"/>
      <c r="AG469" s="1"/>
      <c r="AH469" s="1"/>
      <c r="AI469" s="1"/>
    </row>
    <row r="470" spans="4:35">
      <c r="D470" s="1"/>
      <c r="E470" s="1"/>
      <c r="F470" s="1"/>
      <c r="G470" s="1"/>
      <c r="H470" s="1"/>
      <c r="I470" s="99"/>
      <c r="J470" s="99"/>
      <c r="K470" s="99"/>
      <c r="L470" s="9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99"/>
      <c r="Z470" s="1"/>
      <c r="AA470" s="1"/>
      <c r="AB470" s="1"/>
      <c r="AC470" s="99"/>
      <c r="AD470" s="1"/>
      <c r="AE470" s="1"/>
      <c r="AF470" s="1"/>
      <c r="AG470" s="1"/>
      <c r="AH470" s="1"/>
      <c r="AI470" s="1"/>
    </row>
    <row r="471" spans="4:35">
      <c r="D471" s="1"/>
      <c r="E471" s="1"/>
      <c r="F471" s="1"/>
      <c r="G471" s="1"/>
      <c r="H471" s="1"/>
      <c r="I471" s="99"/>
      <c r="J471" s="9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4:35">
      <c r="D472" s="1"/>
      <c r="E472" s="1"/>
      <c r="F472" s="1"/>
      <c r="G472" s="1"/>
      <c r="H472" s="1"/>
      <c r="I472" s="99"/>
      <c r="J472" s="99"/>
      <c r="K472" s="99"/>
      <c r="L472" s="9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4:35">
      <c r="D473" s="1"/>
      <c r="E473" s="1"/>
      <c r="F473" s="1"/>
      <c r="G473" s="1"/>
      <c r="H473" s="1"/>
      <c r="I473" s="99"/>
      <c r="J473" s="99"/>
      <c r="K473" s="9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4:35">
      <c r="D474" s="1"/>
      <c r="E474" s="1"/>
      <c r="F474" s="1"/>
      <c r="G474" s="1"/>
      <c r="H474" s="1"/>
      <c r="I474" s="99"/>
      <c r="J474" s="99"/>
      <c r="K474" s="99"/>
      <c r="L474" s="9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4:35">
      <c r="D475" s="1"/>
      <c r="E475" s="1"/>
      <c r="F475" s="1"/>
      <c r="G475" s="1"/>
      <c r="H475" s="1"/>
      <c r="I475" s="99"/>
      <c r="J475" s="99"/>
      <c r="K475" s="99"/>
      <c r="L475" s="9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99"/>
      <c r="Z475" s="1"/>
      <c r="AA475" s="1"/>
      <c r="AB475" s="1"/>
      <c r="AC475" s="99"/>
      <c r="AD475" s="1"/>
      <c r="AE475" s="1"/>
      <c r="AF475" s="1"/>
      <c r="AG475" s="1"/>
      <c r="AH475" s="1"/>
      <c r="AI475" s="1"/>
    </row>
    <row r="476" spans="4:35">
      <c r="D476" s="1"/>
      <c r="E476" s="1"/>
      <c r="F476" s="1"/>
      <c r="G476" s="1"/>
      <c r="H476" s="1"/>
      <c r="I476" s="99"/>
      <c r="J476" s="99"/>
      <c r="K476" s="9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4:35">
      <c r="D477" s="1"/>
      <c r="E477" s="1"/>
      <c r="F477" s="1"/>
      <c r="G477" s="1"/>
      <c r="H477" s="1"/>
      <c r="I477" s="99"/>
      <c r="J477" s="1"/>
      <c r="K477" s="99"/>
      <c r="L477" s="9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4:35">
      <c r="D478" s="1"/>
      <c r="E478" s="1"/>
      <c r="F478" s="1"/>
      <c r="G478" s="1"/>
      <c r="H478" s="1"/>
      <c r="I478" s="99"/>
      <c r="J478" s="9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4:35">
      <c r="D479" s="1"/>
      <c r="E479" s="1"/>
      <c r="F479" s="1"/>
      <c r="G479" s="1"/>
      <c r="H479" s="1"/>
      <c r="I479" s="99"/>
      <c r="J479" s="99"/>
      <c r="K479" s="99"/>
      <c r="L479" s="9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99"/>
      <c r="Z479" s="99"/>
      <c r="AA479" s="1"/>
      <c r="AB479" s="1"/>
      <c r="AC479" s="99"/>
      <c r="AD479" s="1"/>
      <c r="AE479" s="1"/>
      <c r="AF479" s="1"/>
      <c r="AG479" s="1"/>
      <c r="AH479" s="1"/>
      <c r="AI479" s="1"/>
    </row>
    <row r="480" spans="4:35">
      <c r="D480" s="1"/>
      <c r="E480" s="1"/>
      <c r="F480" s="1"/>
      <c r="G480" s="1"/>
      <c r="H480" s="1"/>
      <c r="I480" s="99"/>
      <c r="J480" s="99"/>
      <c r="K480" s="99"/>
      <c r="L480" s="9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99"/>
      <c r="Z480" s="99"/>
      <c r="AA480" s="1"/>
      <c r="AB480" s="1"/>
      <c r="AC480" s="99"/>
      <c r="AD480" s="1"/>
      <c r="AE480" s="1"/>
      <c r="AF480" s="1"/>
      <c r="AG480" s="1"/>
      <c r="AH480" s="1"/>
      <c r="AI480" s="1"/>
    </row>
    <row r="481" spans="4:35">
      <c r="D481" s="1"/>
      <c r="E481" s="1"/>
      <c r="F481" s="1"/>
      <c r="G481" s="1"/>
      <c r="H481" s="1"/>
      <c r="I481" s="99"/>
      <c r="J481" s="99"/>
      <c r="K481" s="99"/>
      <c r="L481" s="9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99"/>
      <c r="Z481" s="99"/>
      <c r="AA481" s="1"/>
      <c r="AB481" s="1"/>
      <c r="AC481" s="99"/>
      <c r="AD481" s="1"/>
      <c r="AE481" s="1"/>
      <c r="AF481" s="1"/>
      <c r="AG481" s="1"/>
      <c r="AH481" s="1"/>
      <c r="AI481" s="1"/>
    </row>
    <row r="482" spans="4:35">
      <c r="D482" s="1"/>
      <c r="E482" s="1"/>
      <c r="F482" s="1"/>
      <c r="G482" s="1"/>
      <c r="H482" s="1"/>
      <c r="I482" s="99"/>
      <c r="J482" s="99"/>
      <c r="K482" s="99"/>
      <c r="L482" s="9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4:35">
      <c r="D483" s="1"/>
      <c r="E483" s="1"/>
      <c r="F483" s="1"/>
      <c r="G483" s="1"/>
      <c r="H483" s="1"/>
      <c r="I483" s="99"/>
      <c r="J483" s="99"/>
      <c r="K483" s="99"/>
      <c r="L483" s="9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4:35">
      <c r="D484" s="1"/>
      <c r="E484" s="1"/>
      <c r="F484" s="1"/>
      <c r="G484" s="1"/>
      <c r="H484" s="1"/>
      <c r="I484" s="99"/>
      <c r="J484" s="99"/>
      <c r="K484" s="99"/>
      <c r="L484" s="9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4:35">
      <c r="D485" s="1"/>
      <c r="E485" s="1"/>
      <c r="F485" s="1"/>
      <c r="G485" s="1"/>
      <c r="H485" s="1"/>
      <c r="I485" s="99"/>
      <c r="J485" s="99"/>
      <c r="K485" s="99"/>
      <c r="L485" s="9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99"/>
      <c r="Z485" s="1"/>
      <c r="AA485" s="1"/>
      <c r="AB485" s="1"/>
      <c r="AC485" s="99"/>
      <c r="AD485" s="1"/>
      <c r="AE485" s="1"/>
      <c r="AF485" s="1"/>
      <c r="AG485" s="1"/>
      <c r="AH485" s="1"/>
      <c r="AI485" s="1"/>
    </row>
    <row r="486" spans="4:35">
      <c r="D486" s="1"/>
      <c r="E486" s="1"/>
      <c r="F486" s="1"/>
      <c r="G486" s="1"/>
      <c r="H486" s="1"/>
      <c r="I486" s="99"/>
      <c r="J486" s="99"/>
      <c r="K486" s="99"/>
      <c r="L486" s="9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99"/>
      <c r="Z486" s="99"/>
      <c r="AA486" s="1"/>
      <c r="AB486" s="1"/>
      <c r="AC486" s="99"/>
      <c r="AD486" s="1"/>
      <c r="AE486" s="1"/>
      <c r="AF486" s="1"/>
      <c r="AG486" s="1"/>
      <c r="AH486" s="1"/>
      <c r="AI486" s="1"/>
    </row>
    <row r="487" spans="4:35">
      <c r="D487" s="1"/>
      <c r="E487" s="1"/>
      <c r="F487" s="1"/>
      <c r="G487" s="1"/>
      <c r="H487" s="1"/>
      <c r="I487" s="99"/>
      <c r="J487" s="99"/>
      <c r="K487" s="99"/>
      <c r="L487" s="9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99"/>
      <c r="Z487" s="1"/>
      <c r="AA487" s="1"/>
      <c r="AB487" s="1"/>
      <c r="AC487" s="99"/>
      <c r="AD487" s="1"/>
      <c r="AE487" s="1"/>
      <c r="AF487" s="1"/>
      <c r="AG487" s="1"/>
      <c r="AH487" s="1"/>
      <c r="AI487" s="1"/>
    </row>
    <row r="488" spans="4:35">
      <c r="D488" s="1"/>
      <c r="E488" s="1"/>
      <c r="F488" s="1"/>
      <c r="G488" s="1"/>
      <c r="H488" s="1"/>
      <c r="I488" s="99"/>
      <c r="J488" s="99"/>
      <c r="K488" s="99"/>
      <c r="L488" s="9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4:35">
      <c r="D489" s="1"/>
      <c r="E489" s="1"/>
      <c r="F489" s="1"/>
      <c r="G489" s="1"/>
      <c r="H489" s="1"/>
      <c r="I489" s="99"/>
      <c r="J489" s="99"/>
      <c r="K489" s="99"/>
      <c r="L489" s="9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4:35">
      <c r="D490" s="1"/>
      <c r="E490" s="1"/>
      <c r="F490" s="1"/>
      <c r="G490" s="1"/>
      <c r="H490" s="1"/>
      <c r="I490" s="99"/>
      <c r="J490" s="99"/>
      <c r="K490" s="99"/>
      <c r="L490" s="9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99"/>
      <c r="Z490" s="99"/>
      <c r="AA490" s="1"/>
      <c r="AB490" s="1"/>
      <c r="AC490" s="99"/>
      <c r="AD490" s="1"/>
      <c r="AE490" s="1"/>
      <c r="AF490" s="1"/>
      <c r="AG490" s="1"/>
      <c r="AH490" s="1"/>
      <c r="AI490" s="1"/>
    </row>
    <row r="491" spans="4:35">
      <c r="D491" s="1"/>
      <c r="E491" s="1"/>
      <c r="F491" s="1"/>
      <c r="G491" s="1"/>
      <c r="H491" s="1"/>
      <c r="I491" s="99"/>
      <c r="J491" s="99"/>
      <c r="K491" s="99"/>
      <c r="L491" s="9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99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4:35">
      <c r="D492" s="1"/>
      <c r="E492" s="1"/>
      <c r="F492" s="1"/>
      <c r="G492" s="1"/>
      <c r="H492" s="1"/>
      <c r="I492" s="99"/>
      <c r="J492" s="99"/>
      <c r="K492" s="99"/>
      <c r="L492" s="9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99"/>
      <c r="Z492" s="99"/>
      <c r="AA492" s="1"/>
      <c r="AB492" s="1"/>
      <c r="AC492" s="99"/>
      <c r="AD492" s="1"/>
      <c r="AE492" s="1"/>
      <c r="AF492" s="1"/>
      <c r="AG492" s="1"/>
      <c r="AH492" s="1"/>
      <c r="AI492" s="1"/>
    </row>
    <row r="493" spans="4:35">
      <c r="D493" s="1"/>
      <c r="E493" s="1"/>
      <c r="F493" s="1"/>
      <c r="G493" s="1"/>
      <c r="H493" s="1"/>
      <c r="I493" s="99"/>
      <c r="J493" s="99"/>
      <c r="K493" s="9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4:35">
      <c r="D494" s="1"/>
      <c r="E494" s="1"/>
      <c r="F494" s="1"/>
      <c r="G494" s="1"/>
      <c r="H494" s="1"/>
      <c r="I494" s="99"/>
      <c r="J494" s="99"/>
      <c r="K494" s="99"/>
      <c r="L494" s="9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99"/>
      <c r="Z494" s="1"/>
      <c r="AA494" s="1"/>
      <c r="AB494" s="1"/>
      <c r="AC494" s="99"/>
      <c r="AD494" s="1"/>
      <c r="AE494" s="1"/>
      <c r="AF494" s="1"/>
      <c r="AG494" s="1"/>
      <c r="AH494" s="1"/>
      <c r="AI494" s="1"/>
    </row>
    <row r="495" spans="4:35">
      <c r="D495" s="1"/>
      <c r="E495" s="1"/>
      <c r="F495" s="1"/>
      <c r="G495" s="1"/>
      <c r="H495" s="1"/>
      <c r="I495" s="99"/>
      <c r="J495" s="99"/>
      <c r="K495" s="9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4:35">
      <c r="D496" s="1"/>
      <c r="E496" s="1"/>
      <c r="F496" s="1"/>
      <c r="G496" s="1"/>
      <c r="H496" s="1"/>
      <c r="I496" s="99"/>
      <c r="J496" s="9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4:35">
      <c r="D497" s="1"/>
      <c r="E497" s="1"/>
      <c r="F497" s="1"/>
      <c r="G497" s="1"/>
      <c r="H497" s="1"/>
      <c r="I497" s="99"/>
      <c r="J497" s="99"/>
      <c r="K497" s="99"/>
      <c r="L497" s="9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99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4:35">
      <c r="D498" s="1"/>
      <c r="E498" s="1"/>
      <c r="F498" s="1"/>
      <c r="G498" s="1"/>
      <c r="H498" s="1"/>
      <c r="I498" s="99"/>
      <c r="J498" s="99"/>
      <c r="K498" s="99"/>
      <c r="L498" s="9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99"/>
      <c r="Z498" s="1"/>
      <c r="AA498" s="1"/>
      <c r="AB498" s="1"/>
      <c r="AC498" s="99"/>
      <c r="AD498" s="1"/>
      <c r="AE498" s="1"/>
      <c r="AF498" s="1"/>
      <c r="AG498" s="1"/>
      <c r="AH498" s="1"/>
      <c r="AI498" s="1"/>
    </row>
    <row r="499" spans="4:35">
      <c r="D499" s="1"/>
      <c r="E499" s="1"/>
      <c r="F499" s="1"/>
      <c r="G499" s="1"/>
      <c r="H499" s="1"/>
      <c r="I499" s="99"/>
      <c r="J499" s="99"/>
      <c r="K499" s="99"/>
      <c r="L499" s="9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99"/>
      <c r="Z499" s="1"/>
      <c r="AA499" s="1"/>
      <c r="AB499" s="1"/>
      <c r="AC499" s="99"/>
      <c r="AD499" s="1"/>
      <c r="AE499" s="1"/>
      <c r="AF499" s="1"/>
      <c r="AG499" s="1"/>
      <c r="AH499" s="1"/>
      <c r="AI499" s="1"/>
    </row>
    <row r="500" spans="4:35">
      <c r="D500" s="1"/>
      <c r="E500" s="1"/>
      <c r="F500" s="1"/>
      <c r="G500" s="1"/>
      <c r="H500" s="1"/>
      <c r="I500" s="99"/>
      <c r="J500" s="99"/>
      <c r="K500" s="99"/>
      <c r="L500" s="9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4:35">
      <c r="D501" s="1"/>
      <c r="E501" s="1"/>
      <c r="F501" s="1"/>
      <c r="G501" s="1"/>
      <c r="H501" s="1"/>
      <c r="I501" s="99"/>
      <c r="J501" s="99"/>
      <c r="K501" s="99"/>
      <c r="L501" s="9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99"/>
      <c r="Z501" s="1"/>
      <c r="AA501" s="1"/>
      <c r="AB501" s="1"/>
      <c r="AC501" s="99"/>
      <c r="AD501" s="1"/>
      <c r="AE501" s="1"/>
      <c r="AF501" s="1"/>
      <c r="AG501" s="1"/>
      <c r="AH501" s="1"/>
      <c r="AI501" s="1"/>
    </row>
    <row r="502" spans="4:35">
      <c r="D502" s="1"/>
      <c r="E502" s="1"/>
      <c r="F502" s="1"/>
      <c r="G502" s="1"/>
      <c r="H502" s="1"/>
      <c r="I502" s="99"/>
      <c r="J502" s="99"/>
      <c r="K502" s="9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4:35">
      <c r="D503" s="1"/>
      <c r="E503" s="1"/>
      <c r="F503" s="1"/>
      <c r="G503" s="1"/>
      <c r="H503" s="1"/>
      <c r="I503" s="99"/>
      <c r="J503" s="99"/>
      <c r="K503" s="99"/>
      <c r="L503" s="9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99"/>
      <c r="Z503" s="1"/>
      <c r="AA503" s="1"/>
      <c r="AB503" s="1"/>
      <c r="AC503" s="99"/>
      <c r="AD503" s="1"/>
      <c r="AE503" s="1"/>
      <c r="AF503" s="1"/>
      <c r="AG503" s="1"/>
      <c r="AH503" s="1"/>
      <c r="AI503" s="1"/>
    </row>
    <row r="504" spans="4:35">
      <c r="D504" s="1"/>
      <c r="E504" s="1"/>
      <c r="F504" s="1"/>
      <c r="G504" s="1"/>
      <c r="H504" s="1"/>
      <c r="I504" s="99"/>
      <c r="J504" s="99"/>
      <c r="K504" s="99"/>
      <c r="L504" s="9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99"/>
      <c r="Z504" s="1"/>
      <c r="AA504" s="1"/>
      <c r="AB504" s="1"/>
      <c r="AC504" s="99"/>
      <c r="AD504" s="1"/>
      <c r="AE504" s="1"/>
      <c r="AF504" s="1"/>
      <c r="AG504" s="1"/>
      <c r="AH504" s="1"/>
      <c r="AI504" s="1"/>
    </row>
    <row r="505" spans="4:35">
      <c r="D505" s="1"/>
      <c r="E505" s="1"/>
      <c r="F505" s="1"/>
      <c r="G505" s="1"/>
      <c r="H505" s="1"/>
      <c r="I505" s="99"/>
      <c r="J505" s="99"/>
      <c r="K505" s="99"/>
      <c r="L505" s="9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4:35">
      <c r="D506" s="1"/>
      <c r="E506" s="1"/>
      <c r="F506" s="1"/>
      <c r="G506" s="1"/>
      <c r="H506" s="1"/>
      <c r="I506" s="99"/>
      <c r="J506" s="99"/>
      <c r="K506" s="99"/>
      <c r="L506" s="9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99"/>
      <c r="Z506" s="1"/>
      <c r="AA506" s="1"/>
      <c r="AB506" s="1"/>
      <c r="AC506" s="99"/>
      <c r="AD506" s="1"/>
      <c r="AE506" s="1"/>
      <c r="AF506" s="1"/>
      <c r="AG506" s="1"/>
      <c r="AH506" s="1"/>
      <c r="AI506" s="1"/>
    </row>
    <row r="507" spans="4:35">
      <c r="D507" s="1"/>
      <c r="E507" s="1"/>
      <c r="F507" s="1"/>
      <c r="G507" s="1"/>
      <c r="H507" s="1"/>
      <c r="I507" s="99"/>
      <c r="J507" s="99"/>
      <c r="K507" s="99"/>
      <c r="L507" s="9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4:35">
      <c r="D508" s="1"/>
      <c r="E508" s="1"/>
      <c r="F508" s="1"/>
      <c r="G508" s="1"/>
      <c r="H508" s="1"/>
      <c r="I508" s="99"/>
      <c r="J508" s="99"/>
      <c r="K508" s="99"/>
      <c r="L508" s="9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4:35">
      <c r="D509" s="1"/>
      <c r="E509" s="1"/>
      <c r="F509" s="1"/>
      <c r="G509" s="1"/>
      <c r="H509" s="1"/>
      <c r="I509" s="99"/>
      <c r="J509" s="99"/>
      <c r="K509" s="99"/>
      <c r="L509" s="9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4:35">
      <c r="D510" s="1"/>
      <c r="E510" s="1"/>
      <c r="F510" s="1"/>
      <c r="G510" s="1"/>
      <c r="H510" s="1"/>
      <c r="I510" s="99"/>
      <c r="J510" s="99"/>
      <c r="K510" s="9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4:35">
      <c r="D511" s="1"/>
      <c r="E511" s="1"/>
      <c r="F511" s="1"/>
      <c r="G511" s="1"/>
      <c r="H511" s="1"/>
      <c r="I511" s="99"/>
      <c r="J511" s="99"/>
      <c r="K511" s="99"/>
      <c r="L511" s="9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4:35">
      <c r="D512" s="1"/>
      <c r="E512" s="1"/>
      <c r="F512" s="1"/>
      <c r="G512" s="1"/>
      <c r="H512" s="1"/>
      <c r="I512" s="99"/>
      <c r="J512" s="99"/>
      <c r="K512" s="9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4:35">
      <c r="D513" s="1"/>
      <c r="E513" s="1"/>
      <c r="F513" s="1"/>
      <c r="G513" s="1"/>
      <c r="H513" s="1"/>
      <c r="I513" s="99"/>
      <c r="J513" s="99"/>
      <c r="K513" s="99"/>
      <c r="L513" s="9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4:35">
      <c r="D514" s="1"/>
      <c r="E514" s="1"/>
      <c r="F514" s="1"/>
      <c r="G514" s="1"/>
      <c r="H514" s="1"/>
      <c r="I514" s="99"/>
      <c r="J514" s="99"/>
      <c r="K514" s="99"/>
      <c r="L514" s="9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99"/>
      <c r="Z514" s="1"/>
      <c r="AA514" s="1"/>
      <c r="AB514" s="1"/>
      <c r="AC514" s="99"/>
      <c r="AD514" s="1"/>
      <c r="AE514" s="1"/>
      <c r="AF514" s="1"/>
      <c r="AG514" s="1"/>
      <c r="AH514" s="1"/>
      <c r="AI514" s="1"/>
    </row>
    <row r="515" spans="4:35">
      <c r="D515" s="1"/>
      <c r="E515" s="1"/>
      <c r="F515" s="1"/>
      <c r="G515" s="1"/>
      <c r="H515" s="1"/>
      <c r="I515" s="99"/>
      <c r="J515" s="99"/>
      <c r="K515" s="99"/>
      <c r="L515" s="9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4:35">
      <c r="D516" s="1"/>
      <c r="E516" s="1"/>
      <c r="F516" s="1"/>
      <c r="G516" s="1"/>
      <c r="H516" s="1"/>
      <c r="I516" s="99"/>
      <c r="J516" s="9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4:35">
      <c r="D517" s="1"/>
      <c r="E517" s="1"/>
      <c r="F517" s="1"/>
      <c r="G517" s="1"/>
      <c r="H517" s="1"/>
      <c r="I517" s="99"/>
      <c r="J517" s="99"/>
      <c r="K517" s="9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4:35">
      <c r="D518" s="1"/>
      <c r="E518" s="1"/>
      <c r="F518" s="1"/>
      <c r="G518" s="1"/>
      <c r="H518" s="1"/>
      <c r="I518" s="99"/>
      <c r="J518" s="9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4:35">
      <c r="D519" s="1"/>
      <c r="E519" s="1"/>
      <c r="F519" s="1"/>
      <c r="G519" s="1"/>
      <c r="H519" s="1"/>
      <c r="I519" s="99"/>
      <c r="J519" s="99"/>
      <c r="K519" s="9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4:35">
      <c r="D520" s="1"/>
      <c r="E520" s="1"/>
      <c r="F520" s="1"/>
      <c r="G520" s="1"/>
      <c r="H520" s="1"/>
      <c r="I520" s="99"/>
      <c r="J520" s="99"/>
      <c r="K520" s="99"/>
      <c r="L520" s="9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99"/>
      <c r="Z520" s="1"/>
      <c r="AA520" s="1"/>
      <c r="AB520" s="1"/>
      <c r="AC520" s="99"/>
      <c r="AD520" s="1"/>
      <c r="AE520" s="1"/>
      <c r="AF520" s="1"/>
      <c r="AG520" s="1"/>
      <c r="AH520" s="1"/>
      <c r="AI520" s="1"/>
    </row>
    <row r="521" spans="4:35">
      <c r="D521" s="1"/>
      <c r="E521" s="1"/>
      <c r="F521" s="1"/>
      <c r="G521" s="1"/>
      <c r="H521" s="1"/>
      <c r="I521" s="99"/>
      <c r="J521" s="99"/>
      <c r="K521" s="99"/>
      <c r="L521" s="9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99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4:35">
      <c r="D522" s="1"/>
      <c r="E522" s="1"/>
      <c r="F522" s="1"/>
      <c r="G522" s="1"/>
      <c r="H522" s="1"/>
      <c r="I522" s="99"/>
      <c r="J522" s="99"/>
      <c r="K522" s="99"/>
      <c r="L522" s="9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4:35">
      <c r="D523" s="1"/>
      <c r="E523" s="1"/>
      <c r="F523" s="1"/>
      <c r="G523" s="1"/>
      <c r="H523" s="1"/>
      <c r="I523" s="99"/>
      <c r="J523" s="99"/>
      <c r="K523" s="99"/>
      <c r="L523" s="9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99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4:35">
      <c r="D524" s="1"/>
      <c r="E524" s="1"/>
      <c r="F524" s="1"/>
      <c r="G524" s="1"/>
      <c r="H524" s="1"/>
      <c r="I524" s="99"/>
      <c r="J524" s="99"/>
      <c r="K524" s="99"/>
      <c r="L524" s="9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4:35">
      <c r="D525" s="1"/>
      <c r="E525" s="1"/>
      <c r="F525" s="1"/>
      <c r="G525" s="1"/>
      <c r="H525" s="1"/>
      <c r="I525" s="99"/>
      <c r="J525" s="99"/>
      <c r="K525" s="99"/>
      <c r="L525" s="9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4:35">
      <c r="D526" s="1"/>
      <c r="E526" s="1"/>
      <c r="F526" s="1"/>
      <c r="G526" s="1"/>
      <c r="H526" s="1"/>
      <c r="I526" s="99"/>
      <c r="J526" s="99"/>
      <c r="K526" s="99"/>
      <c r="L526" s="9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99"/>
      <c r="Z526" s="99"/>
      <c r="AA526" s="1"/>
      <c r="AB526" s="1"/>
      <c r="AC526" s="99"/>
      <c r="AD526" s="1"/>
      <c r="AE526" s="1"/>
      <c r="AF526" s="1"/>
      <c r="AG526" s="1"/>
      <c r="AH526" s="1"/>
      <c r="AI526" s="1"/>
    </row>
    <row r="527" spans="4:35">
      <c r="D527" s="1"/>
      <c r="E527" s="1"/>
      <c r="F527" s="1"/>
      <c r="G527" s="1"/>
      <c r="H527" s="1"/>
      <c r="I527" s="99"/>
      <c r="J527" s="99"/>
      <c r="K527" s="99"/>
      <c r="L527" s="9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4:35">
      <c r="D528" s="1"/>
      <c r="E528" s="1"/>
      <c r="F528" s="1"/>
      <c r="G528" s="1"/>
      <c r="H528" s="1"/>
      <c r="I528" s="99"/>
      <c r="J528" s="9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4:35">
      <c r="D529" s="1"/>
      <c r="E529" s="1"/>
      <c r="F529" s="1"/>
      <c r="G529" s="1"/>
      <c r="H529" s="1"/>
      <c r="I529" s="99"/>
      <c r="J529" s="99"/>
      <c r="K529" s="99"/>
      <c r="L529" s="9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4:35">
      <c r="D530" s="1"/>
      <c r="E530" s="1"/>
      <c r="F530" s="1"/>
      <c r="G530" s="1"/>
      <c r="H530" s="1"/>
      <c r="I530" s="99"/>
      <c r="J530" s="9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4:35">
      <c r="D531" s="1"/>
      <c r="E531" s="1"/>
      <c r="F531" s="1"/>
      <c r="G531" s="1"/>
      <c r="H531" s="1"/>
      <c r="I531" s="99"/>
      <c r="J531" s="99"/>
      <c r="K531" s="99"/>
      <c r="L531" s="9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99"/>
      <c r="Z531" s="99"/>
      <c r="AA531" s="1"/>
      <c r="AB531" s="1"/>
      <c r="AC531" s="99"/>
      <c r="AD531" s="1"/>
      <c r="AE531" s="1"/>
      <c r="AF531" s="1"/>
      <c r="AG531" s="1"/>
      <c r="AH531" s="1"/>
      <c r="AI531" s="1"/>
    </row>
    <row r="532" spans="4:35">
      <c r="D532" s="1"/>
      <c r="E532" s="1"/>
      <c r="F532" s="1"/>
      <c r="G532" s="1"/>
      <c r="H532" s="1"/>
      <c r="I532" s="99"/>
      <c r="J532" s="99"/>
      <c r="K532" s="99"/>
      <c r="L532" s="9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99"/>
      <c r="Z532" s="1"/>
      <c r="AA532" s="1"/>
      <c r="AB532" s="1"/>
      <c r="AC532" s="99"/>
      <c r="AD532" s="1"/>
      <c r="AE532" s="1"/>
      <c r="AF532" s="1"/>
      <c r="AG532" s="1"/>
      <c r="AH532" s="1"/>
      <c r="AI532" s="1"/>
    </row>
    <row r="533" spans="4:35">
      <c r="D533" s="1"/>
      <c r="E533" s="1"/>
      <c r="F533" s="1"/>
      <c r="G533" s="1"/>
      <c r="H533" s="1"/>
      <c r="I533" s="99"/>
      <c r="J533" s="99"/>
      <c r="K533" s="99"/>
      <c r="L533" s="9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99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4:35">
      <c r="D534" s="1"/>
      <c r="E534" s="1"/>
      <c r="F534" s="1"/>
      <c r="G534" s="1"/>
      <c r="H534" s="1"/>
      <c r="I534" s="99"/>
      <c r="J534" s="9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4:35">
      <c r="D535" s="1"/>
      <c r="E535" s="1"/>
      <c r="F535" s="1"/>
      <c r="G535" s="1"/>
      <c r="H535" s="1"/>
      <c r="I535" s="99"/>
      <c r="J535" s="99"/>
      <c r="K535" s="9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4:35">
      <c r="D536" s="1"/>
      <c r="E536" s="1"/>
      <c r="F536" s="1"/>
      <c r="G536" s="1"/>
      <c r="H536" s="1"/>
      <c r="I536" s="99"/>
      <c r="J536" s="99"/>
      <c r="K536" s="9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4:35">
      <c r="D537" s="1"/>
      <c r="E537" s="1"/>
      <c r="F537" s="1"/>
      <c r="G537" s="1"/>
      <c r="H537" s="1"/>
      <c r="I537" s="99"/>
      <c r="J537" s="9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4:35">
      <c r="D538" s="1"/>
      <c r="E538" s="1"/>
      <c r="F538" s="1"/>
      <c r="G538" s="1"/>
      <c r="H538" s="1"/>
      <c r="I538" s="99"/>
      <c r="J538" s="99"/>
      <c r="K538" s="99"/>
      <c r="L538" s="9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4:35">
      <c r="D539" s="1"/>
      <c r="E539" s="1"/>
      <c r="F539" s="1"/>
      <c r="G539" s="1"/>
      <c r="H539" s="1"/>
      <c r="I539" s="99"/>
      <c r="J539" s="99"/>
      <c r="K539" s="99"/>
      <c r="L539" s="9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4:35">
      <c r="D540" s="1"/>
      <c r="E540" s="1"/>
      <c r="F540" s="1"/>
      <c r="G540" s="1"/>
      <c r="H540" s="1"/>
      <c r="I540" s="99"/>
      <c r="J540" s="99"/>
      <c r="K540" s="99"/>
      <c r="L540" s="9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99"/>
      <c r="Z540" s="1"/>
      <c r="AA540" s="1"/>
      <c r="AB540" s="1"/>
      <c r="AC540" s="99"/>
      <c r="AD540" s="1"/>
      <c r="AE540" s="1"/>
      <c r="AF540" s="1"/>
      <c r="AG540" s="1"/>
      <c r="AH540" s="1"/>
      <c r="AI540" s="1"/>
    </row>
    <row r="541" spans="4:35">
      <c r="D541" s="1"/>
      <c r="E541" s="1"/>
      <c r="F541" s="1"/>
      <c r="G541" s="1"/>
      <c r="H541" s="1"/>
      <c r="I541" s="99"/>
      <c r="J541" s="99"/>
      <c r="K541" s="99"/>
      <c r="L541" s="9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99"/>
      <c r="Z541" s="1"/>
      <c r="AA541" s="1"/>
      <c r="AB541" s="1"/>
      <c r="AC541" s="99"/>
      <c r="AD541" s="1"/>
      <c r="AE541" s="1"/>
      <c r="AF541" s="1"/>
      <c r="AG541" s="1"/>
      <c r="AH541" s="1"/>
      <c r="AI541" s="1"/>
    </row>
    <row r="542" spans="4:35">
      <c r="D542" s="1"/>
      <c r="E542" s="1"/>
      <c r="F542" s="1"/>
      <c r="G542" s="1"/>
      <c r="H542" s="1"/>
      <c r="I542" s="99"/>
      <c r="J542" s="99"/>
      <c r="K542" s="99"/>
      <c r="L542" s="9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4:35">
      <c r="D543" s="1"/>
      <c r="E543" s="1"/>
      <c r="F543" s="1"/>
      <c r="G543" s="1"/>
      <c r="H543" s="1"/>
      <c r="I543" s="99"/>
      <c r="J543" s="1"/>
      <c r="K543" s="99"/>
      <c r="L543" s="9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4:35">
      <c r="D544" s="1"/>
      <c r="E544" s="1"/>
      <c r="F544" s="1"/>
      <c r="G544" s="1"/>
      <c r="H544" s="1"/>
      <c r="I544" s="99"/>
      <c r="J544" s="99"/>
      <c r="K544" s="99"/>
      <c r="L544" s="9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4:35">
      <c r="D545" s="1"/>
      <c r="E545" s="1"/>
      <c r="F545" s="1"/>
      <c r="G545" s="1"/>
      <c r="H545" s="1"/>
      <c r="I545" s="99"/>
      <c r="J545" s="99"/>
      <c r="K545" s="9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4:35">
      <c r="D546" s="1"/>
      <c r="E546" s="1"/>
      <c r="F546" s="1"/>
      <c r="G546" s="1"/>
      <c r="H546" s="1"/>
      <c r="I546" s="99"/>
      <c r="J546" s="9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4:35">
      <c r="D547" s="1"/>
      <c r="E547" s="1"/>
      <c r="F547" s="1"/>
      <c r="G547" s="1"/>
      <c r="H547" s="1"/>
      <c r="I547" s="99"/>
      <c r="J547" s="99"/>
      <c r="K547" s="99"/>
      <c r="L547" s="9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99"/>
      <c r="Z547" s="1"/>
      <c r="AA547" s="1"/>
      <c r="AB547" s="1"/>
      <c r="AC547" s="99"/>
      <c r="AD547" s="1"/>
      <c r="AE547" s="1"/>
      <c r="AF547" s="1"/>
      <c r="AG547" s="1"/>
      <c r="AH547" s="1"/>
      <c r="AI547" s="1"/>
    </row>
    <row r="548" spans="4:35">
      <c r="D548" s="1"/>
      <c r="E548" s="1"/>
      <c r="F548" s="1"/>
      <c r="G548" s="1"/>
      <c r="H548" s="1"/>
      <c r="I548" s="99"/>
      <c r="J548" s="99"/>
      <c r="K548" s="9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4:35">
      <c r="D549" s="1"/>
      <c r="E549" s="1"/>
      <c r="F549" s="1"/>
      <c r="G549" s="1"/>
      <c r="H549" s="1"/>
      <c r="I549" s="99"/>
      <c r="J549" s="99"/>
      <c r="K549" s="99"/>
      <c r="L549" s="9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4:35">
      <c r="D550" s="1"/>
      <c r="E550" s="1"/>
      <c r="F550" s="1"/>
      <c r="G550" s="1"/>
      <c r="H550" s="1"/>
      <c r="I550" s="99"/>
      <c r="J550" s="99"/>
      <c r="K550" s="99"/>
      <c r="L550" s="9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99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4:35">
      <c r="D551" s="1"/>
      <c r="E551" s="1"/>
      <c r="F551" s="1"/>
      <c r="G551" s="1"/>
      <c r="H551" s="1"/>
      <c r="I551" s="99"/>
      <c r="J551" s="99"/>
      <c r="K551" s="99"/>
      <c r="L551" s="9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99"/>
      <c r="Z551" s="1"/>
      <c r="AA551" s="1"/>
      <c r="AB551" s="1"/>
      <c r="AC551" s="99"/>
      <c r="AD551" s="1"/>
      <c r="AE551" s="1"/>
      <c r="AF551" s="1"/>
      <c r="AG551" s="1"/>
      <c r="AH551" s="1"/>
      <c r="AI551" s="1"/>
    </row>
    <row r="552" spans="4:35">
      <c r="D552" s="1"/>
      <c r="E552" s="1"/>
      <c r="F552" s="1"/>
      <c r="G552" s="1"/>
      <c r="H552" s="1"/>
      <c r="I552" s="99"/>
      <c r="J552" s="9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4:35">
      <c r="D553" s="1"/>
      <c r="E553" s="1"/>
      <c r="F553" s="1"/>
      <c r="G553" s="1"/>
      <c r="H553" s="1"/>
      <c r="I553" s="99"/>
      <c r="J553" s="99"/>
      <c r="K553" s="99"/>
      <c r="L553" s="9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4:35">
      <c r="D554" s="1"/>
      <c r="E554" s="1"/>
      <c r="F554" s="1"/>
      <c r="G554" s="1"/>
      <c r="H554" s="1"/>
      <c r="I554" s="99"/>
      <c r="J554" s="99"/>
      <c r="K554" s="99"/>
      <c r="L554" s="9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4:35">
      <c r="D555" s="1"/>
      <c r="E555" s="1"/>
      <c r="F555" s="1"/>
      <c r="G555" s="1"/>
      <c r="H555" s="1"/>
      <c r="I555" s="99"/>
      <c r="J555" s="99"/>
      <c r="K555" s="99"/>
      <c r="L555" s="9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4:35">
      <c r="D556" s="1"/>
      <c r="E556" s="1"/>
      <c r="F556" s="1"/>
      <c r="G556" s="1"/>
      <c r="H556" s="1"/>
      <c r="I556" s="99"/>
      <c r="J556" s="99"/>
      <c r="K556" s="99"/>
      <c r="L556" s="9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4:35">
      <c r="D557" s="1"/>
      <c r="E557" s="1"/>
      <c r="F557" s="1"/>
      <c r="G557" s="1"/>
      <c r="H557" s="1"/>
      <c r="I557" s="99"/>
      <c r="J557" s="99"/>
      <c r="K557" s="99"/>
      <c r="L557" s="9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99"/>
      <c r="Z557" s="1"/>
      <c r="AA557" s="1"/>
      <c r="AB557" s="1"/>
      <c r="AC557" s="99"/>
      <c r="AD557" s="1"/>
      <c r="AE557" s="1"/>
      <c r="AF557" s="1"/>
      <c r="AG557" s="1"/>
      <c r="AH557" s="1"/>
      <c r="AI557" s="1"/>
    </row>
    <row r="558" spans="4:35">
      <c r="D558" s="1"/>
      <c r="E558" s="1"/>
      <c r="F558" s="1"/>
      <c r="G558" s="1"/>
      <c r="H558" s="1"/>
      <c r="I558" s="99"/>
      <c r="J558" s="99"/>
      <c r="K558" s="99"/>
      <c r="L558" s="9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99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4:35">
      <c r="D559" s="1"/>
      <c r="E559" s="1"/>
      <c r="F559" s="1"/>
      <c r="G559" s="1"/>
      <c r="H559" s="1"/>
      <c r="I559" s="99"/>
      <c r="J559" s="99"/>
      <c r="K559" s="99"/>
      <c r="L559" s="9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4:35">
      <c r="D560" s="1"/>
      <c r="E560" s="1"/>
      <c r="F560" s="1"/>
      <c r="G560" s="1"/>
      <c r="H560" s="1"/>
      <c r="I560" s="99"/>
      <c r="J560" s="99"/>
      <c r="K560" s="99"/>
      <c r="L560" s="9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4:35">
      <c r="D561" s="1"/>
      <c r="E561" s="1"/>
      <c r="F561" s="1"/>
      <c r="G561" s="1"/>
      <c r="H561" s="1"/>
      <c r="I561" s="99"/>
      <c r="J561" s="99"/>
      <c r="K561" s="99"/>
      <c r="L561" s="9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4:35">
      <c r="D562" s="1"/>
      <c r="E562" s="1"/>
      <c r="F562" s="1"/>
      <c r="G562" s="1"/>
      <c r="H562" s="1"/>
      <c r="I562" s="99"/>
      <c r="J562" s="99"/>
      <c r="K562" s="99"/>
      <c r="L562" s="9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4:35">
      <c r="D563" s="1"/>
      <c r="E563" s="1"/>
      <c r="F563" s="1"/>
      <c r="G563" s="1"/>
      <c r="H563" s="1"/>
      <c r="I563" s="99"/>
      <c r="J563" s="99"/>
      <c r="K563" s="99"/>
      <c r="L563" s="9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99"/>
      <c r="Z563" s="99"/>
      <c r="AA563" s="1"/>
      <c r="AB563" s="1"/>
      <c r="AC563" s="99"/>
      <c r="AD563" s="1"/>
      <c r="AE563" s="1"/>
      <c r="AF563" s="1"/>
      <c r="AG563" s="1"/>
      <c r="AH563" s="1"/>
      <c r="AI563" s="1"/>
    </row>
    <row r="564" spans="4:35">
      <c r="D564" s="1"/>
      <c r="E564" s="1"/>
      <c r="F564" s="1"/>
      <c r="G564" s="1"/>
      <c r="H564" s="1"/>
      <c r="I564" s="99"/>
      <c r="J564" s="9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4:35">
      <c r="D565" s="1"/>
      <c r="E565" s="1"/>
      <c r="F565" s="1"/>
      <c r="G565" s="1"/>
      <c r="H565" s="1"/>
      <c r="I565" s="99"/>
      <c r="J565" s="99"/>
      <c r="K565" s="99"/>
      <c r="L565" s="9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99"/>
      <c r="Z565" s="1"/>
      <c r="AA565" s="1"/>
      <c r="AB565" s="1"/>
      <c r="AC565" s="99"/>
      <c r="AD565" s="1"/>
      <c r="AE565" s="1"/>
      <c r="AF565" s="1"/>
      <c r="AG565" s="1"/>
      <c r="AH565" s="1"/>
      <c r="AI565" s="1"/>
    </row>
    <row r="566" spans="4:35">
      <c r="D566" s="1"/>
      <c r="E566" s="1"/>
      <c r="F566" s="1"/>
      <c r="G566" s="1"/>
      <c r="H566" s="1"/>
      <c r="I566" s="99"/>
      <c r="J566" s="99"/>
      <c r="K566" s="99"/>
      <c r="L566" s="9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4:35">
      <c r="D567" s="1"/>
      <c r="E567" s="1"/>
      <c r="F567" s="1"/>
      <c r="G567" s="1"/>
      <c r="H567" s="1"/>
      <c r="I567" s="99"/>
      <c r="J567" s="99"/>
      <c r="K567" s="99"/>
      <c r="L567" s="9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4:35">
      <c r="D568" s="1"/>
      <c r="E568" s="1"/>
      <c r="F568" s="1"/>
      <c r="G568" s="1"/>
      <c r="H568" s="1"/>
      <c r="I568" s="99"/>
      <c r="J568" s="99"/>
      <c r="K568" s="99"/>
      <c r="L568" s="9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4:35">
      <c r="D569" s="1"/>
      <c r="E569" s="1"/>
      <c r="F569" s="1"/>
      <c r="G569" s="1"/>
      <c r="H569" s="1"/>
      <c r="I569" s="99"/>
      <c r="J569" s="99"/>
      <c r="K569" s="99"/>
      <c r="L569" s="9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4:35">
      <c r="D570" s="1"/>
      <c r="E570" s="1"/>
      <c r="F570" s="1"/>
      <c r="G570" s="1"/>
      <c r="H570" s="1"/>
      <c r="I570" s="99"/>
      <c r="J570" s="99"/>
      <c r="K570" s="99"/>
      <c r="L570" s="9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99"/>
      <c r="Z570" s="99"/>
      <c r="AA570" s="1"/>
      <c r="AB570" s="1"/>
      <c r="AC570" s="99"/>
      <c r="AD570" s="1"/>
      <c r="AE570" s="1"/>
      <c r="AF570" s="1"/>
      <c r="AG570" s="1"/>
      <c r="AH570" s="1"/>
      <c r="AI570" s="1"/>
    </row>
    <row r="571" spans="4:35">
      <c r="D571" s="1"/>
      <c r="E571" s="1"/>
      <c r="F571" s="1"/>
      <c r="G571" s="1"/>
      <c r="H571" s="1"/>
      <c r="I571" s="99"/>
      <c r="J571" s="99"/>
      <c r="K571" s="99"/>
      <c r="L571" s="9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4:35">
      <c r="D572" s="1"/>
      <c r="E572" s="1"/>
      <c r="F572" s="1"/>
      <c r="G572" s="1"/>
      <c r="H572" s="1"/>
      <c r="I572" s="99"/>
      <c r="J572" s="99"/>
      <c r="K572" s="99"/>
      <c r="L572" s="9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99"/>
      <c r="Z572" s="1"/>
      <c r="AA572" s="1"/>
      <c r="AB572" s="1"/>
      <c r="AC572" s="99"/>
      <c r="AD572" s="1"/>
      <c r="AE572" s="1"/>
      <c r="AF572" s="1"/>
      <c r="AG572" s="1"/>
      <c r="AH572" s="1"/>
      <c r="AI572" s="1"/>
    </row>
    <row r="573" spans="4:35">
      <c r="D573" s="1"/>
      <c r="E573" s="1"/>
      <c r="F573" s="1"/>
      <c r="G573" s="1"/>
      <c r="H573" s="1"/>
      <c r="I573" s="99"/>
      <c r="J573" s="99"/>
      <c r="K573" s="99"/>
      <c r="L573" s="9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99"/>
      <c r="Z573" s="1"/>
      <c r="AA573" s="1"/>
      <c r="AB573" s="1"/>
      <c r="AC573" s="99"/>
      <c r="AD573" s="1"/>
      <c r="AE573" s="1"/>
      <c r="AF573" s="1"/>
      <c r="AG573" s="1"/>
      <c r="AH573" s="1"/>
      <c r="AI573" s="1"/>
    </row>
    <row r="574" spans="4:35">
      <c r="D574" s="1"/>
      <c r="E574" s="1"/>
      <c r="F574" s="1"/>
      <c r="G574" s="1"/>
      <c r="H574" s="1"/>
      <c r="I574" s="99"/>
      <c r="J574" s="99"/>
      <c r="K574" s="99"/>
      <c r="L574" s="9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99"/>
      <c r="Z574" s="99"/>
      <c r="AA574" s="1"/>
      <c r="AB574" s="1"/>
      <c r="AC574" s="99"/>
      <c r="AD574" s="1"/>
      <c r="AE574" s="1"/>
      <c r="AF574" s="1"/>
      <c r="AG574" s="1"/>
      <c r="AH574" s="1"/>
      <c r="AI574" s="1"/>
    </row>
    <row r="575" spans="4:35">
      <c r="D575" s="1"/>
      <c r="E575" s="1"/>
      <c r="F575" s="1"/>
      <c r="G575" s="1"/>
      <c r="H575" s="1"/>
      <c r="I575" s="99"/>
      <c r="J575" s="9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4:35">
      <c r="D576" s="1"/>
      <c r="E576" s="1"/>
      <c r="F576" s="1"/>
      <c r="G576" s="1"/>
      <c r="H576" s="1"/>
      <c r="I576" s="99"/>
      <c r="J576" s="99"/>
      <c r="K576" s="99"/>
      <c r="L576" s="9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99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4:35">
      <c r="D577" s="1"/>
      <c r="E577" s="1"/>
      <c r="F577" s="1"/>
      <c r="G577" s="1"/>
      <c r="H577" s="1"/>
      <c r="I577" s="99"/>
      <c r="J577" s="99"/>
      <c r="K577" s="99"/>
      <c r="L577" s="9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4:35">
      <c r="D578" s="1"/>
      <c r="E578" s="1"/>
      <c r="F578" s="1"/>
      <c r="G578" s="1"/>
      <c r="H578" s="1"/>
      <c r="I578" s="99"/>
      <c r="J578" s="99"/>
      <c r="K578" s="99"/>
      <c r="L578" s="9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99"/>
      <c r="Z578" s="1"/>
      <c r="AA578" s="1"/>
      <c r="AB578" s="1"/>
      <c r="AC578" s="99"/>
      <c r="AD578" s="1"/>
      <c r="AE578" s="1"/>
      <c r="AF578" s="1"/>
      <c r="AG578" s="1"/>
      <c r="AH578" s="1"/>
      <c r="AI578" s="1"/>
    </row>
    <row r="579" spans="4:35">
      <c r="D579" s="1"/>
      <c r="E579" s="1"/>
      <c r="F579" s="1"/>
      <c r="G579" s="1"/>
      <c r="H579" s="1"/>
      <c r="I579" s="99"/>
      <c r="J579" s="99"/>
      <c r="K579" s="9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4:35">
      <c r="D580" s="1"/>
      <c r="E580" s="1"/>
      <c r="F580" s="1"/>
      <c r="G580" s="1"/>
      <c r="H580" s="1"/>
      <c r="I580" s="99"/>
      <c r="J580" s="9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4:35">
      <c r="D581" s="1"/>
      <c r="E581" s="1"/>
      <c r="F581" s="1"/>
      <c r="G581" s="1"/>
      <c r="H581" s="1"/>
      <c r="I581" s="99"/>
      <c r="J581" s="99"/>
      <c r="K581" s="99"/>
      <c r="L581" s="9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4:35">
      <c r="D582" s="1"/>
      <c r="E582" s="1"/>
      <c r="F582" s="1"/>
      <c r="G582" s="1"/>
      <c r="H582" s="1"/>
      <c r="I582" s="99"/>
      <c r="J582" s="99"/>
      <c r="K582" s="99"/>
      <c r="L582" s="9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99"/>
      <c r="Z582" s="1"/>
      <c r="AA582" s="1"/>
      <c r="AB582" s="1"/>
      <c r="AC582" s="99"/>
      <c r="AD582" s="1"/>
      <c r="AE582" s="1"/>
      <c r="AF582" s="1"/>
      <c r="AG582" s="1"/>
      <c r="AH582" s="1"/>
      <c r="AI582" s="1"/>
    </row>
    <row r="583" spans="4:35">
      <c r="D583" s="1"/>
      <c r="E583" s="1"/>
      <c r="F583" s="1"/>
      <c r="G583" s="1"/>
      <c r="H583" s="1"/>
      <c r="I583" s="99"/>
      <c r="J583" s="9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4:35">
      <c r="D584" s="1"/>
      <c r="E584" s="1"/>
      <c r="F584" s="1"/>
      <c r="G584" s="1"/>
      <c r="H584" s="1"/>
      <c r="I584" s="99"/>
      <c r="J584" s="99"/>
      <c r="K584" s="99"/>
      <c r="L584" s="9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4:35">
      <c r="D585" s="1"/>
      <c r="E585" s="1"/>
      <c r="F585" s="1"/>
      <c r="G585" s="1"/>
      <c r="H585" s="1"/>
      <c r="I585" s="99"/>
      <c r="J585" s="99"/>
      <c r="K585" s="9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4:35">
      <c r="D586" s="1"/>
      <c r="E586" s="1"/>
      <c r="F586" s="1"/>
      <c r="G586" s="1"/>
      <c r="H586" s="1"/>
      <c r="I586" s="99"/>
      <c r="J586" s="99"/>
      <c r="K586" s="99"/>
      <c r="L586" s="9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4:35">
      <c r="D587" s="1"/>
      <c r="E587" s="1"/>
      <c r="F587" s="1"/>
      <c r="G587" s="1"/>
      <c r="H587" s="1"/>
      <c r="I587" s="99"/>
      <c r="J587" s="99"/>
      <c r="K587" s="99"/>
      <c r="L587" s="9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4:35">
      <c r="D588" s="1"/>
      <c r="E588" s="1"/>
      <c r="F588" s="1"/>
      <c r="G588" s="1"/>
      <c r="H588" s="1"/>
      <c r="I588" s="99"/>
      <c r="J588" s="99"/>
      <c r="K588" s="99"/>
      <c r="L588" s="9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4:35">
      <c r="D589" s="1"/>
      <c r="E589" s="1"/>
      <c r="F589" s="1"/>
      <c r="G589" s="1"/>
      <c r="H589" s="1"/>
      <c r="I589" s="99"/>
      <c r="J589" s="99"/>
      <c r="K589" s="99"/>
      <c r="L589" s="9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4:35">
      <c r="D590" s="1"/>
      <c r="E590" s="1"/>
      <c r="F590" s="1"/>
      <c r="G590" s="1"/>
      <c r="H590" s="1"/>
      <c r="I590" s="99"/>
      <c r="J590" s="1"/>
      <c r="K590" s="99"/>
      <c r="L590" s="9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4:35">
      <c r="D591" s="1"/>
      <c r="E591" s="1"/>
      <c r="F591" s="1"/>
      <c r="G591" s="1"/>
      <c r="H591" s="1"/>
      <c r="I591" s="99"/>
      <c r="J591" s="99"/>
      <c r="K591" s="99"/>
      <c r="L591" s="9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4:35">
      <c r="D592" s="1"/>
      <c r="E592" s="1"/>
      <c r="F592" s="1"/>
      <c r="G592" s="1"/>
      <c r="H592" s="1"/>
      <c r="I592" s="99"/>
      <c r="J592" s="99"/>
      <c r="K592" s="99"/>
      <c r="L592" s="9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99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4:35">
      <c r="D593" s="1"/>
      <c r="E593" s="1"/>
      <c r="F593" s="1"/>
      <c r="G593" s="1"/>
      <c r="H593" s="1"/>
      <c r="I593" s="99"/>
      <c r="J593" s="99"/>
      <c r="K593" s="99"/>
      <c r="L593" s="9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99"/>
      <c r="Z593" s="1"/>
      <c r="AA593" s="1"/>
      <c r="AB593" s="1"/>
      <c r="AC593" s="99"/>
      <c r="AD593" s="1"/>
      <c r="AE593" s="1"/>
      <c r="AF593" s="1"/>
      <c r="AG593" s="1"/>
      <c r="AH593" s="1"/>
      <c r="AI593" s="1"/>
    </row>
    <row r="594" spans="4:35">
      <c r="D594" s="1"/>
      <c r="E594" s="1"/>
      <c r="F594" s="1"/>
      <c r="G594" s="1"/>
      <c r="H594" s="1"/>
      <c r="I594" s="99"/>
      <c r="J594" s="99"/>
      <c r="K594" s="99"/>
      <c r="L594" s="9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99"/>
      <c r="Z594" s="1"/>
      <c r="AA594" s="1"/>
      <c r="AB594" s="1"/>
      <c r="AC594" s="99"/>
      <c r="AD594" s="1"/>
      <c r="AE594" s="1"/>
      <c r="AF594" s="1"/>
      <c r="AG594" s="1"/>
      <c r="AH594" s="1"/>
      <c r="AI594" s="1"/>
    </row>
    <row r="595" spans="4:35">
      <c r="D595" s="1"/>
      <c r="E595" s="1"/>
      <c r="F595" s="1"/>
      <c r="G595" s="1"/>
      <c r="H595" s="1"/>
      <c r="I595" s="99"/>
      <c r="J595" s="9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4:35">
      <c r="D596" s="1"/>
      <c r="E596" s="1"/>
      <c r="F596" s="1"/>
      <c r="G596" s="1"/>
      <c r="H596" s="1"/>
      <c r="I596" s="99"/>
      <c r="J596" s="99"/>
      <c r="K596" s="99"/>
      <c r="L596" s="9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4:35">
      <c r="D597" s="1"/>
      <c r="E597" s="1"/>
      <c r="F597" s="1"/>
      <c r="G597" s="1"/>
      <c r="H597" s="1"/>
      <c r="I597" s="99"/>
      <c r="J597" s="99"/>
      <c r="K597" s="99"/>
      <c r="L597" s="9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4:35">
      <c r="D598" s="1"/>
      <c r="E598" s="1"/>
      <c r="F598" s="1"/>
      <c r="G598" s="1"/>
      <c r="H598" s="1"/>
      <c r="I598" s="99"/>
      <c r="J598" s="99"/>
      <c r="K598" s="99"/>
      <c r="L598" s="9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4:35">
      <c r="D599" s="1"/>
      <c r="E599" s="1"/>
      <c r="F599" s="1"/>
      <c r="G599" s="1"/>
      <c r="H599" s="1"/>
      <c r="I599" s="99"/>
      <c r="J599" s="99"/>
      <c r="K599" s="99"/>
      <c r="L599" s="9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4:35">
      <c r="D600" s="1"/>
      <c r="E600" s="1"/>
      <c r="F600" s="1"/>
      <c r="G600" s="1"/>
      <c r="H600" s="1"/>
      <c r="I600" s="99"/>
      <c r="J600" s="99"/>
      <c r="K600" s="99"/>
      <c r="L600" s="9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99"/>
      <c r="Z600" s="99"/>
      <c r="AA600" s="1"/>
      <c r="AB600" s="1"/>
      <c r="AC600" s="99"/>
      <c r="AD600" s="1"/>
      <c r="AE600" s="1"/>
      <c r="AF600" s="1"/>
      <c r="AG600" s="1"/>
      <c r="AH600" s="1"/>
      <c r="AI600" s="1"/>
    </row>
    <row r="601" spans="4:35">
      <c r="D601" s="1"/>
      <c r="E601" s="1"/>
      <c r="F601" s="1"/>
      <c r="G601" s="1"/>
      <c r="H601" s="1"/>
      <c r="I601" s="99"/>
      <c r="J601" s="99"/>
      <c r="K601" s="99"/>
      <c r="L601" s="9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4:35">
      <c r="D602" s="1"/>
      <c r="E602" s="1"/>
      <c r="F602" s="1"/>
      <c r="G602" s="1"/>
      <c r="H602" s="1"/>
      <c r="I602" s="99"/>
      <c r="J602" s="99"/>
      <c r="K602" s="99"/>
      <c r="L602" s="9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4:35">
      <c r="D603" s="1"/>
      <c r="E603" s="1"/>
      <c r="F603" s="1"/>
      <c r="G603" s="1"/>
      <c r="H603" s="1"/>
      <c r="I603" s="99"/>
      <c r="J603" s="99"/>
      <c r="K603" s="99"/>
      <c r="L603" s="9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99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4:35">
      <c r="D604" s="1"/>
      <c r="E604" s="1"/>
      <c r="F604" s="1"/>
      <c r="G604" s="1"/>
      <c r="H604" s="1"/>
      <c r="I604" s="99"/>
      <c r="J604" s="99"/>
      <c r="K604" s="99"/>
      <c r="L604" s="9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99"/>
      <c r="Z604" s="1"/>
      <c r="AA604" s="1"/>
      <c r="AB604" s="1"/>
      <c r="AC604" s="99"/>
      <c r="AD604" s="1"/>
      <c r="AE604" s="1"/>
      <c r="AF604" s="1"/>
      <c r="AG604" s="1"/>
      <c r="AH604" s="1"/>
      <c r="AI604" s="1"/>
    </row>
    <row r="605" spans="4:35">
      <c r="D605" s="1"/>
      <c r="E605" s="1"/>
      <c r="F605" s="1"/>
      <c r="G605" s="1"/>
      <c r="H605" s="1"/>
      <c r="I605" s="99"/>
      <c r="J605" s="9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4:35">
      <c r="D606" s="1"/>
      <c r="E606" s="1"/>
      <c r="F606" s="1"/>
      <c r="G606" s="1"/>
      <c r="H606" s="1"/>
      <c r="I606" s="99"/>
      <c r="J606" s="9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4:35">
      <c r="D607" s="1"/>
      <c r="E607" s="1"/>
      <c r="F607" s="1"/>
      <c r="G607" s="1"/>
      <c r="H607" s="1"/>
      <c r="I607" s="99"/>
      <c r="J607" s="99"/>
      <c r="K607" s="99"/>
      <c r="L607" s="9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4:35">
      <c r="D608" s="1"/>
      <c r="E608" s="1"/>
      <c r="F608" s="1"/>
      <c r="G608" s="1"/>
      <c r="H608" s="1"/>
      <c r="I608" s="99"/>
      <c r="J608" s="9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4:35">
      <c r="D609" s="1"/>
      <c r="E609" s="1"/>
      <c r="F609" s="1"/>
      <c r="G609" s="1"/>
      <c r="H609" s="1"/>
      <c r="I609" s="99"/>
      <c r="J609" s="99"/>
      <c r="K609" s="99"/>
      <c r="L609" s="9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4:35">
      <c r="D610" s="1"/>
      <c r="E610" s="1"/>
      <c r="F610" s="1"/>
      <c r="G610" s="1"/>
      <c r="H610" s="1"/>
      <c r="I610" s="99"/>
      <c r="J610" s="99"/>
      <c r="K610" s="99"/>
      <c r="L610" s="9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99"/>
      <c r="Z610" s="1"/>
      <c r="AA610" s="1"/>
      <c r="AB610" s="1"/>
      <c r="AC610" s="99"/>
      <c r="AD610" s="1"/>
      <c r="AE610" s="1"/>
      <c r="AF610" s="1"/>
      <c r="AG610" s="1"/>
      <c r="AH610" s="1"/>
      <c r="AI610" s="1"/>
    </row>
    <row r="611" spans="4:35">
      <c r="D611" s="1"/>
      <c r="E611" s="1"/>
      <c r="F611" s="1"/>
      <c r="G611" s="1"/>
      <c r="H611" s="1"/>
      <c r="I611" s="99"/>
      <c r="J611" s="9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4:35">
      <c r="D612" s="1"/>
      <c r="E612" s="1"/>
      <c r="F612" s="1"/>
      <c r="G612" s="1"/>
      <c r="H612" s="1"/>
      <c r="I612" s="99"/>
      <c r="J612" s="99"/>
      <c r="K612" s="99"/>
      <c r="L612" s="9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4:35">
      <c r="D613" s="1"/>
      <c r="E613" s="1"/>
      <c r="F613" s="1"/>
      <c r="G613" s="1"/>
      <c r="H613" s="1"/>
      <c r="I613" s="99"/>
      <c r="J613" s="99"/>
      <c r="K613" s="99"/>
      <c r="L613" s="9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99"/>
      <c r="Z613" s="1"/>
      <c r="AA613" s="1"/>
      <c r="AB613" s="1"/>
      <c r="AC613" s="99"/>
      <c r="AD613" s="1"/>
      <c r="AE613" s="1"/>
      <c r="AF613" s="1"/>
      <c r="AG613" s="1"/>
      <c r="AH613" s="1"/>
      <c r="AI613" s="1"/>
    </row>
    <row r="614" spans="4:35">
      <c r="D614" s="1"/>
      <c r="E614" s="1"/>
      <c r="F614" s="1"/>
      <c r="G614" s="1"/>
      <c r="H614" s="1"/>
      <c r="I614" s="99"/>
      <c r="J614" s="99"/>
      <c r="K614" s="99"/>
      <c r="L614" s="9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4:35">
      <c r="D615" s="1"/>
      <c r="E615" s="1"/>
      <c r="F615" s="1"/>
      <c r="G615" s="1"/>
      <c r="H615" s="1"/>
      <c r="I615" s="99"/>
      <c r="J615" s="99"/>
      <c r="K615" s="99"/>
      <c r="L615" s="9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4:35">
      <c r="D616" s="1"/>
      <c r="E616" s="1"/>
      <c r="F616" s="1"/>
      <c r="G616" s="1"/>
      <c r="H616" s="1"/>
      <c r="I616" s="99"/>
      <c r="J616" s="9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4:35">
      <c r="D617" s="1"/>
      <c r="E617" s="1"/>
      <c r="F617" s="1"/>
      <c r="G617" s="1"/>
      <c r="H617" s="1"/>
      <c r="I617" s="99"/>
      <c r="J617" s="9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4:35">
      <c r="D618" s="1"/>
      <c r="E618" s="1"/>
      <c r="F618" s="1"/>
      <c r="G618" s="1"/>
      <c r="H618" s="1"/>
      <c r="I618" s="99"/>
      <c r="J618" s="99"/>
      <c r="K618" s="99"/>
      <c r="L618" s="9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4:35">
      <c r="D619" s="1"/>
      <c r="E619" s="1"/>
      <c r="F619" s="1"/>
      <c r="G619" s="1"/>
      <c r="H619" s="1"/>
      <c r="I619" s="99"/>
      <c r="J619" s="99"/>
      <c r="K619" s="99"/>
      <c r="L619" s="9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4:35">
      <c r="D620" s="1"/>
      <c r="E620" s="1"/>
      <c r="F620" s="1"/>
      <c r="G620" s="1"/>
      <c r="H620" s="1"/>
      <c r="I620" s="99"/>
      <c r="J620" s="99"/>
      <c r="K620" s="9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4:35">
      <c r="D621" s="1"/>
      <c r="E621" s="1"/>
      <c r="F621" s="1"/>
      <c r="G621" s="1"/>
      <c r="H621" s="1"/>
      <c r="I621" s="99"/>
      <c r="J621" s="99"/>
      <c r="K621" s="99"/>
      <c r="L621" s="9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99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4:35">
      <c r="D622" s="1"/>
      <c r="E622" s="1"/>
      <c r="F622" s="1"/>
      <c r="G622" s="1"/>
      <c r="H622" s="1"/>
      <c r="I622" s="99"/>
      <c r="J622" s="99"/>
      <c r="K622" s="99"/>
      <c r="L622" s="9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99"/>
      <c r="Z622" s="1"/>
      <c r="AA622" s="1"/>
      <c r="AB622" s="1"/>
      <c r="AC622" s="99"/>
      <c r="AD622" s="1"/>
      <c r="AE622" s="1"/>
      <c r="AF622" s="1"/>
      <c r="AG622" s="1"/>
      <c r="AH622" s="1"/>
      <c r="AI622" s="1"/>
    </row>
    <row r="623" spans="4:35">
      <c r="D623" s="1"/>
      <c r="E623" s="1"/>
      <c r="F623" s="1"/>
      <c r="G623" s="1"/>
      <c r="H623" s="1"/>
      <c r="I623" s="99"/>
      <c r="J623" s="99"/>
      <c r="K623" s="99"/>
      <c r="L623" s="9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4:35">
      <c r="D624" s="1"/>
      <c r="E624" s="1"/>
      <c r="F624" s="1"/>
      <c r="G624" s="1"/>
      <c r="H624" s="1"/>
      <c r="I624" s="99"/>
      <c r="J624" s="99"/>
      <c r="K624" s="99"/>
      <c r="L624" s="9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99"/>
      <c r="Z624" s="1"/>
      <c r="AA624" s="1"/>
      <c r="AB624" s="1"/>
      <c r="AC624" s="99"/>
      <c r="AD624" s="1"/>
      <c r="AE624" s="1"/>
      <c r="AF624" s="1"/>
      <c r="AG624" s="1"/>
      <c r="AH624" s="1"/>
      <c r="AI624" s="1"/>
    </row>
    <row r="625" spans="4:35">
      <c r="D625" s="1"/>
      <c r="E625" s="1"/>
      <c r="F625" s="1"/>
      <c r="G625" s="1"/>
      <c r="H625" s="1"/>
      <c r="I625" s="99"/>
      <c r="J625" s="99"/>
      <c r="K625" s="99"/>
      <c r="L625" s="9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99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4:35">
      <c r="D626" s="1"/>
      <c r="E626" s="1"/>
      <c r="F626" s="1"/>
      <c r="G626" s="1"/>
      <c r="H626" s="1"/>
      <c r="I626" s="99"/>
      <c r="J626" s="99"/>
      <c r="K626" s="99"/>
      <c r="L626" s="9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4:35">
      <c r="D627" s="1"/>
      <c r="E627" s="1"/>
      <c r="F627" s="1"/>
      <c r="G627" s="1"/>
      <c r="H627" s="1"/>
      <c r="I627" s="99"/>
      <c r="J627" s="99"/>
      <c r="K627" s="9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4:35">
      <c r="D628" s="1"/>
      <c r="E628" s="1"/>
      <c r="F628" s="1"/>
      <c r="G628" s="1"/>
      <c r="H628" s="1"/>
      <c r="I628" s="99"/>
      <c r="J628" s="99"/>
      <c r="K628" s="99"/>
      <c r="L628" s="9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99"/>
      <c r="Z628" s="1"/>
      <c r="AA628" s="1"/>
      <c r="AB628" s="1"/>
      <c r="AC628" s="99"/>
      <c r="AD628" s="1"/>
      <c r="AE628" s="1"/>
      <c r="AF628" s="1"/>
      <c r="AG628" s="1"/>
      <c r="AH628" s="1"/>
      <c r="AI628" s="1"/>
    </row>
    <row r="629" spans="4:35">
      <c r="D629" s="1"/>
      <c r="E629" s="1"/>
      <c r="F629" s="1"/>
      <c r="G629" s="1"/>
      <c r="H629" s="1"/>
      <c r="I629" s="99"/>
      <c r="J629" s="99"/>
      <c r="K629" s="9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4:35">
      <c r="D630" s="1"/>
      <c r="E630" s="1"/>
      <c r="F630" s="1"/>
      <c r="G630" s="1"/>
      <c r="H630" s="1"/>
      <c r="I630" s="99"/>
      <c r="J630" s="9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4:35">
      <c r="D631" s="1"/>
      <c r="E631" s="1"/>
      <c r="F631" s="1"/>
      <c r="G631" s="1"/>
      <c r="H631" s="1"/>
      <c r="I631" s="99"/>
      <c r="J631" s="99"/>
      <c r="K631" s="9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4:35">
      <c r="D632" s="1"/>
      <c r="E632" s="1"/>
      <c r="F632" s="1"/>
      <c r="G632" s="1"/>
      <c r="H632" s="1"/>
      <c r="I632" s="99"/>
      <c r="J632" s="99"/>
      <c r="K632" s="99"/>
      <c r="L632" s="9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99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4:35">
      <c r="D633" s="1"/>
      <c r="E633" s="1"/>
      <c r="F633" s="1"/>
      <c r="G633" s="1"/>
      <c r="H633" s="1"/>
      <c r="I633" s="99"/>
      <c r="J633" s="99"/>
      <c r="K633" s="99"/>
      <c r="L633" s="9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99"/>
      <c r="Z633" s="99"/>
      <c r="AA633" s="1"/>
      <c r="AB633" s="1"/>
      <c r="AC633" s="99"/>
      <c r="AD633" s="1"/>
      <c r="AE633" s="1"/>
      <c r="AF633" s="1"/>
      <c r="AG633" s="1"/>
      <c r="AH633" s="1"/>
      <c r="AI633" s="1"/>
    </row>
    <row r="634" spans="4:35">
      <c r="D634" s="1"/>
      <c r="E634" s="1"/>
      <c r="F634" s="1"/>
      <c r="G634" s="1"/>
      <c r="H634" s="1"/>
      <c r="I634" s="99"/>
      <c r="J634" s="99"/>
      <c r="K634" s="99"/>
      <c r="L634" s="9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99"/>
      <c r="Z634" s="1"/>
      <c r="AA634" s="1"/>
      <c r="AB634" s="1"/>
      <c r="AC634" s="99"/>
      <c r="AD634" s="1"/>
      <c r="AE634" s="1"/>
      <c r="AF634" s="1"/>
      <c r="AG634" s="1"/>
      <c r="AH634" s="1"/>
      <c r="AI634" s="1"/>
    </row>
    <row r="635" spans="4:35">
      <c r="D635" s="1"/>
      <c r="E635" s="1"/>
      <c r="F635" s="1"/>
      <c r="G635" s="1"/>
      <c r="H635" s="1"/>
      <c r="I635" s="99"/>
      <c r="J635" s="99"/>
      <c r="K635" s="99"/>
      <c r="L635" s="9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4:35">
      <c r="D636" s="1"/>
      <c r="E636" s="1"/>
      <c r="F636" s="1"/>
      <c r="G636" s="1"/>
      <c r="H636" s="1"/>
      <c r="I636" s="99"/>
      <c r="J636" s="99"/>
      <c r="K636" s="99"/>
      <c r="L636" s="9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4:35">
      <c r="D637" s="1"/>
      <c r="E637" s="1"/>
      <c r="F637" s="1"/>
      <c r="G637" s="1"/>
      <c r="H637" s="1"/>
      <c r="I637" s="99"/>
      <c r="J637" s="99"/>
      <c r="K637" s="9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4:35">
      <c r="D638" s="1"/>
      <c r="E638" s="1"/>
      <c r="F638" s="1"/>
      <c r="G638" s="1"/>
      <c r="H638" s="1"/>
      <c r="I638" s="99"/>
      <c r="J638" s="99"/>
      <c r="K638" s="99"/>
      <c r="L638" s="9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99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4:35">
      <c r="D639" s="1"/>
      <c r="E639" s="1"/>
      <c r="F639" s="1"/>
      <c r="G639" s="1"/>
      <c r="H639" s="1"/>
      <c r="I639" s="99"/>
      <c r="J639" s="99"/>
      <c r="K639" s="99"/>
      <c r="L639" s="9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99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4:35">
      <c r="D640" s="1"/>
      <c r="E640" s="1"/>
      <c r="F640" s="1"/>
      <c r="G640" s="1"/>
      <c r="H640" s="1"/>
      <c r="I640" s="99"/>
      <c r="J640" s="9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4:35">
      <c r="D641" s="1"/>
      <c r="E641" s="1"/>
      <c r="F641" s="1"/>
      <c r="G641" s="1"/>
      <c r="H641" s="1"/>
      <c r="I641" s="99"/>
      <c r="J641" s="99"/>
      <c r="K641" s="99"/>
      <c r="L641" s="9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99"/>
      <c r="Z641" s="1"/>
      <c r="AA641" s="1"/>
      <c r="AB641" s="1"/>
      <c r="AC641" s="99"/>
      <c r="AD641" s="1"/>
      <c r="AE641" s="1"/>
      <c r="AF641" s="1"/>
      <c r="AG641" s="1"/>
      <c r="AH641" s="1"/>
      <c r="AI641" s="1"/>
    </row>
    <row r="642" spans="4:35">
      <c r="D642" s="1"/>
      <c r="E642" s="1"/>
      <c r="F642" s="1"/>
      <c r="G642" s="1"/>
      <c r="H642" s="1"/>
      <c r="I642" s="99"/>
      <c r="J642" s="99"/>
      <c r="K642" s="99"/>
      <c r="L642" s="9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99"/>
      <c r="Z642" s="1"/>
      <c r="AA642" s="1"/>
      <c r="AB642" s="1"/>
      <c r="AC642" s="99"/>
      <c r="AD642" s="1"/>
      <c r="AE642" s="1"/>
      <c r="AF642" s="1"/>
      <c r="AG642" s="1"/>
      <c r="AH642" s="1"/>
      <c r="AI642" s="1"/>
    </row>
    <row r="643" spans="4:35">
      <c r="D643" s="1"/>
      <c r="E643" s="1"/>
      <c r="F643" s="1"/>
      <c r="G643" s="1"/>
      <c r="H643" s="1"/>
      <c r="I643" s="99"/>
      <c r="J643" s="99"/>
      <c r="K643" s="99"/>
      <c r="L643" s="9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4:35">
      <c r="D644" s="1"/>
      <c r="E644" s="1"/>
      <c r="F644" s="1"/>
      <c r="G644" s="1"/>
      <c r="H644" s="1"/>
      <c r="I644" s="99"/>
      <c r="J644" s="99"/>
      <c r="K644" s="99"/>
      <c r="L644" s="9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99"/>
      <c r="Z644" s="1"/>
      <c r="AA644" s="1"/>
      <c r="AB644" s="1"/>
      <c r="AC644" s="99"/>
      <c r="AD644" s="1"/>
      <c r="AE644" s="1"/>
      <c r="AF644" s="1"/>
      <c r="AG644" s="1"/>
      <c r="AH644" s="1"/>
      <c r="AI644" s="1"/>
    </row>
    <row r="645" spans="4:35">
      <c r="D645" s="1"/>
      <c r="E645" s="1"/>
      <c r="F645" s="1"/>
      <c r="G645" s="1"/>
      <c r="H645" s="1"/>
      <c r="I645" s="99"/>
      <c r="J645" s="99"/>
      <c r="K645" s="99"/>
      <c r="L645" s="9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99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4:35">
      <c r="D646" s="1"/>
      <c r="E646" s="1"/>
      <c r="F646" s="1"/>
      <c r="G646" s="1"/>
      <c r="H646" s="1"/>
      <c r="I646" s="99"/>
      <c r="J646" s="99"/>
      <c r="K646" s="99"/>
      <c r="L646" s="9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99"/>
      <c r="Z646" s="99"/>
      <c r="AA646" s="1"/>
      <c r="AB646" s="1"/>
      <c r="AC646" s="99"/>
      <c r="AD646" s="1"/>
      <c r="AE646" s="1"/>
      <c r="AF646" s="1"/>
      <c r="AG646" s="1"/>
      <c r="AH646" s="1"/>
      <c r="AI646" s="1"/>
    </row>
    <row r="647" spans="4:35">
      <c r="D647" s="1"/>
      <c r="E647" s="1"/>
      <c r="F647" s="1"/>
      <c r="G647" s="1"/>
      <c r="H647" s="1"/>
      <c r="I647" s="99"/>
      <c r="J647" s="9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4:35">
      <c r="D648" s="1"/>
      <c r="E648" s="1"/>
      <c r="F648" s="1"/>
      <c r="G648" s="1"/>
      <c r="H648" s="1"/>
      <c r="I648" s="99"/>
      <c r="J648" s="99"/>
      <c r="K648" s="99"/>
      <c r="L648" s="9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99"/>
      <c r="Z648" s="1"/>
      <c r="AA648" s="1"/>
      <c r="AB648" s="1"/>
      <c r="AC648" s="99"/>
      <c r="AD648" s="1"/>
      <c r="AE648" s="1"/>
      <c r="AF648" s="1"/>
      <c r="AG648" s="1"/>
      <c r="AH648" s="1"/>
      <c r="AI648" s="1"/>
    </row>
    <row r="649" spans="4:35">
      <c r="D649" s="1"/>
      <c r="E649" s="1"/>
      <c r="F649" s="1"/>
      <c r="G649" s="1"/>
      <c r="H649" s="1"/>
      <c r="I649" s="99"/>
      <c r="J649" s="99"/>
      <c r="K649" s="99"/>
      <c r="L649" s="9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99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4:35">
      <c r="D650" s="1"/>
      <c r="E650" s="1"/>
      <c r="F650" s="1"/>
      <c r="G650" s="1"/>
      <c r="H650" s="1"/>
      <c r="I650" s="99"/>
      <c r="J650" s="99"/>
      <c r="K650" s="99"/>
      <c r="L650" s="9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99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4:35">
      <c r="D651" s="1"/>
      <c r="E651" s="1"/>
      <c r="F651" s="1"/>
      <c r="G651" s="1"/>
      <c r="H651" s="1"/>
      <c r="I651" s="99"/>
      <c r="J651" s="99"/>
      <c r="K651" s="99"/>
      <c r="L651" s="9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99"/>
      <c r="Z651" s="1"/>
      <c r="AA651" s="1"/>
      <c r="AB651" s="1"/>
      <c r="AC651" s="99"/>
      <c r="AD651" s="1"/>
      <c r="AE651" s="1"/>
      <c r="AF651" s="1"/>
      <c r="AG651" s="1"/>
      <c r="AH651" s="1"/>
      <c r="AI651" s="1"/>
    </row>
    <row r="652" spans="4:35">
      <c r="D652" s="1"/>
      <c r="E652" s="1"/>
      <c r="F652" s="1"/>
      <c r="G652" s="1"/>
      <c r="H652" s="1"/>
      <c r="I652" s="99"/>
      <c r="J652" s="99"/>
      <c r="K652" s="99"/>
      <c r="L652" s="9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99"/>
      <c r="Z652" s="1"/>
      <c r="AA652" s="1"/>
      <c r="AB652" s="1"/>
      <c r="AC652" s="99"/>
      <c r="AD652" s="1"/>
      <c r="AE652" s="1"/>
      <c r="AF652" s="1"/>
      <c r="AG652" s="1"/>
      <c r="AH652" s="1"/>
      <c r="AI652" s="1"/>
    </row>
    <row r="653" spans="4:35">
      <c r="D653" s="1"/>
      <c r="E653" s="1"/>
      <c r="F653" s="1"/>
      <c r="G653" s="1"/>
      <c r="H653" s="1"/>
      <c r="I653" s="99"/>
      <c r="J653" s="99"/>
      <c r="K653" s="99"/>
      <c r="L653" s="9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4:35">
      <c r="D654" s="1"/>
      <c r="E654" s="1"/>
      <c r="F654" s="1"/>
      <c r="G654" s="1"/>
      <c r="H654" s="1"/>
      <c r="I654" s="99"/>
      <c r="J654" s="99"/>
      <c r="K654" s="99"/>
      <c r="L654" s="9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99"/>
      <c r="Z654" s="1"/>
      <c r="AA654" s="1"/>
      <c r="AB654" s="1"/>
      <c r="AC654" s="99"/>
      <c r="AD654" s="1"/>
      <c r="AE654" s="1"/>
      <c r="AF654" s="1"/>
      <c r="AG654" s="1"/>
      <c r="AH654" s="1"/>
      <c r="AI654" s="1"/>
    </row>
    <row r="655" spans="4:35">
      <c r="D655" s="1"/>
      <c r="E655" s="1"/>
      <c r="F655" s="1"/>
      <c r="G655" s="1"/>
      <c r="H655" s="1"/>
      <c r="I655" s="99"/>
      <c r="J655" s="99"/>
      <c r="K655" s="99"/>
      <c r="L655" s="9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99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4:35">
      <c r="D656" s="1"/>
      <c r="E656" s="1"/>
      <c r="F656" s="1"/>
      <c r="G656" s="1"/>
      <c r="H656" s="1"/>
      <c r="I656" s="99"/>
      <c r="J656" s="99"/>
      <c r="K656" s="99"/>
      <c r="L656" s="9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99"/>
      <c r="Z656" s="1"/>
      <c r="AA656" s="1"/>
      <c r="AB656" s="1"/>
      <c r="AC656" s="99"/>
      <c r="AD656" s="1"/>
      <c r="AE656" s="1"/>
      <c r="AF656" s="1"/>
      <c r="AG656" s="1"/>
      <c r="AH656" s="1"/>
      <c r="AI656" s="1"/>
    </row>
    <row r="657" spans="4:35">
      <c r="D657" s="1"/>
      <c r="E657" s="1"/>
      <c r="F657" s="1"/>
      <c r="G657" s="1"/>
      <c r="H657" s="1"/>
      <c r="I657" s="99"/>
      <c r="J657" s="99"/>
      <c r="K657" s="99"/>
      <c r="L657" s="9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99"/>
      <c r="Z657" s="1"/>
      <c r="AA657" s="1"/>
      <c r="AB657" s="1"/>
      <c r="AC657" s="99"/>
      <c r="AD657" s="1"/>
      <c r="AE657" s="1"/>
      <c r="AF657" s="1"/>
      <c r="AG657" s="1"/>
      <c r="AH657" s="1"/>
      <c r="AI657" s="1"/>
    </row>
    <row r="658" spans="4:35">
      <c r="D658" s="1"/>
      <c r="E658" s="1"/>
      <c r="F658" s="1"/>
      <c r="G658" s="1"/>
      <c r="H658" s="1"/>
      <c r="I658" s="99"/>
      <c r="J658" s="9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4:35">
      <c r="D659" s="1"/>
      <c r="E659" s="1"/>
      <c r="F659" s="1"/>
      <c r="G659" s="1"/>
      <c r="H659" s="1"/>
      <c r="I659" s="99"/>
      <c r="J659" s="99"/>
      <c r="K659" s="99"/>
      <c r="L659" s="9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4:35">
      <c r="D660" s="1"/>
      <c r="E660" s="1"/>
      <c r="F660" s="1"/>
      <c r="G660" s="1"/>
      <c r="H660" s="1"/>
      <c r="I660" s="99"/>
      <c r="J660" s="99"/>
      <c r="K660" s="99"/>
      <c r="L660" s="9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99"/>
      <c r="Z660" s="99"/>
      <c r="AA660" s="1"/>
      <c r="AB660" s="1"/>
      <c r="AC660" s="99"/>
      <c r="AD660" s="1"/>
      <c r="AE660" s="1"/>
      <c r="AF660" s="1"/>
      <c r="AG660" s="1"/>
      <c r="AH660" s="1"/>
      <c r="AI660" s="1"/>
    </row>
    <row r="661" spans="4:35">
      <c r="D661" s="1"/>
      <c r="E661" s="1"/>
      <c r="F661" s="1"/>
      <c r="G661" s="1"/>
      <c r="H661" s="1"/>
      <c r="I661" s="99"/>
      <c r="J661" s="99"/>
      <c r="K661" s="99"/>
      <c r="L661" s="9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4:35">
      <c r="D662" s="1"/>
      <c r="E662" s="1"/>
      <c r="F662" s="1"/>
      <c r="G662" s="1"/>
      <c r="H662" s="1"/>
      <c r="I662" s="99"/>
      <c r="J662" s="99"/>
      <c r="K662" s="9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4:35">
      <c r="D663" s="1"/>
      <c r="E663" s="1"/>
      <c r="F663" s="1"/>
      <c r="G663" s="1"/>
      <c r="H663" s="1"/>
      <c r="I663" s="99"/>
      <c r="J663" s="99"/>
      <c r="K663" s="99"/>
      <c r="L663" s="9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4:35">
      <c r="D664" s="1"/>
      <c r="E664" s="1"/>
      <c r="F664" s="1"/>
      <c r="G664" s="1"/>
      <c r="H664" s="1"/>
      <c r="I664" s="99"/>
      <c r="J664" s="99"/>
      <c r="K664" s="99"/>
      <c r="L664" s="9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4:35">
      <c r="D665" s="1"/>
      <c r="E665" s="1"/>
      <c r="F665" s="1"/>
      <c r="G665" s="1"/>
      <c r="H665" s="1"/>
      <c r="I665" s="99"/>
      <c r="J665" s="99"/>
      <c r="K665" s="99"/>
      <c r="L665" s="9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99"/>
      <c r="Z665" s="1"/>
      <c r="AA665" s="1"/>
      <c r="AB665" s="1"/>
      <c r="AC665" s="99"/>
      <c r="AD665" s="1"/>
      <c r="AE665" s="1"/>
      <c r="AF665" s="1"/>
      <c r="AG665" s="1"/>
      <c r="AH665" s="1"/>
      <c r="AI665" s="1"/>
    </row>
    <row r="666" spans="4:35">
      <c r="D666" s="1"/>
      <c r="E666" s="1"/>
      <c r="F666" s="1"/>
      <c r="G666" s="1"/>
      <c r="H666" s="1"/>
      <c r="I666" s="99"/>
      <c r="J666" s="99"/>
      <c r="K666" s="99"/>
      <c r="L666" s="9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99"/>
      <c r="Z666" s="99"/>
      <c r="AA666" s="1"/>
      <c r="AB666" s="1"/>
      <c r="AC666" s="99"/>
      <c r="AD666" s="1"/>
      <c r="AE666" s="1"/>
      <c r="AF666" s="1"/>
      <c r="AG666" s="1"/>
      <c r="AH666" s="1"/>
      <c r="AI666" s="1"/>
    </row>
    <row r="667" spans="4:35">
      <c r="D667" s="1"/>
      <c r="E667" s="1"/>
      <c r="F667" s="1"/>
      <c r="G667" s="1"/>
      <c r="H667" s="1"/>
      <c r="I667" s="99"/>
      <c r="J667" s="99"/>
      <c r="K667" s="9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4:35">
      <c r="D668" s="1"/>
      <c r="E668" s="1"/>
      <c r="F668" s="1"/>
      <c r="G668" s="1"/>
      <c r="H668" s="1"/>
      <c r="I668" s="99"/>
      <c r="J668" s="99"/>
      <c r="K668" s="99"/>
      <c r="L668" s="9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99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4:35">
      <c r="D669" s="1"/>
      <c r="E669" s="1"/>
      <c r="F669" s="1"/>
      <c r="G669" s="1"/>
      <c r="H669" s="1"/>
      <c r="I669" s="99"/>
      <c r="J669" s="9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4:35">
      <c r="D670" s="1"/>
      <c r="E670" s="1"/>
      <c r="F670" s="1"/>
      <c r="G670" s="1"/>
      <c r="H670" s="1"/>
      <c r="I670" s="99"/>
      <c r="J670" s="99"/>
      <c r="K670" s="99"/>
      <c r="L670" s="9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4:35">
      <c r="D671" s="1"/>
      <c r="E671" s="1"/>
      <c r="F671" s="1"/>
      <c r="G671" s="1"/>
      <c r="H671" s="1"/>
      <c r="I671" s="99"/>
      <c r="J671" s="99"/>
      <c r="K671" s="99"/>
      <c r="L671" s="9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4:35">
      <c r="D672" s="1"/>
      <c r="E672" s="1"/>
      <c r="F672" s="1"/>
      <c r="G672" s="1"/>
      <c r="H672" s="1"/>
      <c r="I672" s="99"/>
      <c r="J672" s="99"/>
      <c r="K672" s="9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4:35">
      <c r="D673" s="1"/>
      <c r="E673" s="1"/>
      <c r="F673" s="1"/>
      <c r="G673" s="1"/>
      <c r="H673" s="1"/>
      <c r="I673" s="99"/>
      <c r="J673" s="99"/>
      <c r="K673" s="99"/>
      <c r="L673" s="9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99"/>
      <c r="Z673" s="99"/>
      <c r="AA673" s="1"/>
      <c r="AB673" s="1"/>
      <c r="AC673" s="99"/>
      <c r="AD673" s="1"/>
      <c r="AE673" s="1"/>
      <c r="AF673" s="1"/>
      <c r="AG673" s="1"/>
      <c r="AH673" s="1"/>
      <c r="AI673" s="1"/>
    </row>
    <row r="674" spans="4:35">
      <c r="D674" s="1"/>
      <c r="E674" s="1"/>
      <c r="F674" s="1"/>
      <c r="G674" s="1"/>
      <c r="H674" s="1"/>
      <c r="I674" s="99"/>
      <c r="J674" s="99"/>
      <c r="K674" s="99"/>
      <c r="L674" s="9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99"/>
      <c r="Z674" s="1"/>
      <c r="AA674" s="1"/>
      <c r="AB674" s="1"/>
      <c r="AC674" s="99"/>
      <c r="AD674" s="1"/>
      <c r="AE674" s="1"/>
      <c r="AF674" s="1"/>
      <c r="AG674" s="1"/>
      <c r="AH674" s="1"/>
      <c r="AI674" s="1"/>
    </row>
    <row r="675" spans="4:35">
      <c r="D675" s="1"/>
      <c r="E675" s="1"/>
      <c r="F675" s="1"/>
      <c r="G675" s="1"/>
      <c r="H675" s="1"/>
      <c r="I675" s="99"/>
      <c r="J675" s="99"/>
      <c r="K675" s="9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4:35">
      <c r="D676" s="1"/>
      <c r="E676" s="1"/>
      <c r="F676" s="1"/>
      <c r="G676" s="1"/>
      <c r="H676" s="1"/>
      <c r="I676" s="99"/>
      <c r="J676" s="99"/>
      <c r="K676" s="99"/>
      <c r="L676" s="9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99"/>
      <c r="Z676" s="1"/>
      <c r="AA676" s="1"/>
      <c r="AB676" s="1"/>
      <c r="AC676" s="99"/>
      <c r="AD676" s="1"/>
      <c r="AE676" s="1"/>
      <c r="AF676" s="1"/>
      <c r="AG676" s="1"/>
      <c r="AH676" s="1"/>
      <c r="AI676" s="1"/>
    </row>
    <row r="677" spans="4:35">
      <c r="D677" s="1"/>
      <c r="E677" s="1"/>
      <c r="F677" s="1"/>
      <c r="G677" s="1"/>
      <c r="H677" s="1"/>
      <c r="I677" s="99"/>
      <c r="J677" s="9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4:35">
      <c r="D678" s="1"/>
      <c r="E678" s="1"/>
      <c r="F678" s="1"/>
      <c r="G678" s="1"/>
      <c r="H678" s="1"/>
      <c r="I678" s="99"/>
      <c r="J678" s="99"/>
      <c r="K678" s="99"/>
      <c r="L678" s="9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99"/>
      <c r="Z678" s="1"/>
      <c r="AA678" s="1"/>
      <c r="AB678" s="1"/>
      <c r="AC678" s="99"/>
      <c r="AD678" s="1"/>
      <c r="AE678" s="1"/>
      <c r="AF678" s="1"/>
      <c r="AG678" s="1"/>
      <c r="AH678" s="1"/>
      <c r="AI678" s="1"/>
    </row>
    <row r="679" spans="4:35">
      <c r="D679" s="1"/>
      <c r="E679" s="1"/>
      <c r="F679" s="1"/>
      <c r="G679" s="1"/>
      <c r="H679" s="1"/>
      <c r="I679" s="99"/>
      <c r="J679" s="99"/>
      <c r="K679" s="99"/>
      <c r="L679" s="9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99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4:35">
      <c r="D680" s="1"/>
      <c r="E680" s="1"/>
      <c r="F680" s="1"/>
      <c r="G680" s="1"/>
      <c r="H680" s="1"/>
      <c r="I680" s="99"/>
      <c r="J680" s="99"/>
      <c r="K680" s="99"/>
      <c r="L680" s="9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99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4:35">
      <c r="D681" s="1"/>
      <c r="E681" s="1"/>
      <c r="F681" s="1"/>
      <c r="G681" s="1"/>
      <c r="H681" s="1"/>
      <c r="I681" s="99"/>
      <c r="J681" s="99"/>
      <c r="K681" s="99"/>
      <c r="L681" s="9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99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4:35">
      <c r="D682" s="1"/>
      <c r="E682" s="1"/>
      <c r="F682" s="1"/>
      <c r="G682" s="1"/>
      <c r="H682" s="1"/>
      <c r="I682" s="99"/>
      <c r="J682" s="99"/>
      <c r="K682" s="99"/>
      <c r="L682" s="9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4:35">
      <c r="D683" s="1"/>
      <c r="E683" s="1"/>
      <c r="F683" s="1"/>
      <c r="G683" s="1"/>
      <c r="H683" s="1"/>
      <c r="I683" s="99"/>
      <c r="J683" s="99"/>
      <c r="K683" s="99"/>
      <c r="L683" s="9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99"/>
      <c r="Z683" s="1"/>
      <c r="AA683" s="1"/>
      <c r="AB683" s="1"/>
      <c r="AC683" s="99"/>
      <c r="AD683" s="1"/>
      <c r="AE683" s="1"/>
      <c r="AF683" s="1"/>
      <c r="AG683" s="1"/>
      <c r="AH683" s="1"/>
      <c r="AI683" s="1"/>
    </row>
    <row r="684" spans="4:35">
      <c r="D684" s="1"/>
      <c r="E684" s="1"/>
      <c r="F684" s="1"/>
      <c r="G684" s="1"/>
      <c r="H684" s="1"/>
      <c r="I684" s="99"/>
      <c r="J684" s="99"/>
      <c r="K684" s="99"/>
      <c r="L684" s="9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99"/>
      <c r="Z684" s="99"/>
      <c r="AA684" s="1"/>
      <c r="AB684" s="1"/>
      <c r="AC684" s="99"/>
      <c r="AD684" s="1"/>
      <c r="AE684" s="1"/>
      <c r="AF684" s="1"/>
      <c r="AG684" s="1"/>
      <c r="AH684" s="1"/>
      <c r="AI684" s="1"/>
    </row>
    <row r="685" spans="4:35">
      <c r="D685" s="1"/>
      <c r="E685" s="1"/>
      <c r="F685" s="1"/>
      <c r="G685" s="1"/>
      <c r="H685" s="1"/>
      <c r="I685" s="99"/>
      <c r="J685" s="99"/>
      <c r="K685" s="99"/>
      <c r="L685" s="9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4:35">
      <c r="D686" s="1"/>
      <c r="E686" s="1"/>
      <c r="F686" s="1"/>
      <c r="G686" s="1"/>
      <c r="H686" s="1"/>
      <c r="I686" s="99"/>
      <c r="J686" s="99"/>
      <c r="K686" s="99"/>
      <c r="L686" s="9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99"/>
      <c r="Z686" s="1"/>
      <c r="AA686" s="1"/>
      <c r="AB686" s="1"/>
      <c r="AC686" s="99"/>
      <c r="AD686" s="1"/>
      <c r="AE686" s="1"/>
      <c r="AF686" s="1"/>
      <c r="AG686" s="1"/>
      <c r="AH686" s="1"/>
      <c r="AI686" s="1"/>
    </row>
    <row r="687" spans="4:35">
      <c r="D687" s="1"/>
      <c r="E687" s="1"/>
      <c r="F687" s="1"/>
      <c r="G687" s="1"/>
      <c r="H687" s="1"/>
      <c r="I687" s="99"/>
      <c r="J687" s="99"/>
      <c r="K687" s="99"/>
      <c r="L687" s="9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99"/>
      <c r="Z687" s="1"/>
      <c r="AA687" s="1"/>
      <c r="AB687" s="1"/>
      <c r="AC687" s="99"/>
      <c r="AD687" s="1"/>
      <c r="AE687" s="1"/>
      <c r="AF687" s="1"/>
      <c r="AG687" s="1"/>
      <c r="AH687" s="1"/>
      <c r="AI687" s="1"/>
    </row>
    <row r="688" spans="4:35">
      <c r="D688" s="1"/>
      <c r="E688" s="1"/>
      <c r="F688" s="1"/>
      <c r="G688" s="1"/>
      <c r="H688" s="1"/>
      <c r="I688" s="99"/>
      <c r="J688" s="99"/>
      <c r="K688" s="99"/>
      <c r="L688" s="9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99"/>
      <c r="Z688" s="1"/>
      <c r="AA688" s="1"/>
      <c r="AB688" s="1"/>
      <c r="AC688" s="99"/>
      <c r="AD688" s="1"/>
      <c r="AE688" s="1"/>
      <c r="AF688" s="1"/>
      <c r="AG688" s="1"/>
      <c r="AH688" s="1"/>
      <c r="AI688" s="1"/>
    </row>
    <row r="689" spans="4:35">
      <c r="D689" s="1"/>
      <c r="E689" s="1"/>
      <c r="F689" s="1"/>
      <c r="G689" s="1"/>
      <c r="H689" s="1"/>
      <c r="I689" s="99"/>
      <c r="J689" s="99"/>
      <c r="K689" s="99"/>
      <c r="L689" s="9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4:35">
      <c r="D690" s="1"/>
      <c r="E690" s="1"/>
      <c r="F690" s="1"/>
      <c r="G690" s="1"/>
      <c r="H690" s="1"/>
      <c r="I690" s="99"/>
      <c r="J690" s="99"/>
      <c r="K690" s="99"/>
      <c r="L690" s="9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99"/>
      <c r="Z690" s="99"/>
      <c r="AA690" s="1"/>
      <c r="AB690" s="1"/>
      <c r="AC690" s="99"/>
      <c r="AD690" s="1"/>
      <c r="AE690" s="1"/>
      <c r="AF690" s="1"/>
      <c r="AG690" s="1"/>
      <c r="AH690" s="1"/>
      <c r="AI690" s="1"/>
    </row>
    <row r="691" spans="4:35">
      <c r="D691" s="1"/>
      <c r="E691" s="1"/>
      <c r="F691" s="1"/>
      <c r="G691" s="1"/>
      <c r="H691" s="1"/>
      <c r="I691" s="99"/>
      <c r="J691" s="99"/>
      <c r="K691" s="9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4:35">
      <c r="D692" s="1"/>
      <c r="E692" s="1"/>
      <c r="F692" s="1"/>
      <c r="G692" s="1"/>
      <c r="H692" s="1"/>
      <c r="I692" s="99"/>
      <c r="J692" s="99"/>
      <c r="K692" s="99"/>
      <c r="L692" s="9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99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4:35">
      <c r="D693" s="1"/>
      <c r="E693" s="1"/>
      <c r="F693" s="1"/>
      <c r="G693" s="1"/>
      <c r="H693" s="1"/>
      <c r="I693" s="99"/>
      <c r="J693" s="99"/>
      <c r="K693" s="99"/>
      <c r="L693" s="9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99"/>
      <c r="Z693" s="1"/>
      <c r="AA693" s="1"/>
      <c r="AB693" s="1"/>
      <c r="AC693" s="99"/>
      <c r="AD693" s="1"/>
      <c r="AE693" s="1"/>
      <c r="AF693" s="1"/>
      <c r="AG693" s="1"/>
      <c r="AH693" s="1"/>
      <c r="AI693" s="1"/>
    </row>
    <row r="694" spans="4:35">
      <c r="D694" s="1"/>
      <c r="E694" s="1"/>
      <c r="F694" s="1"/>
      <c r="G694" s="1"/>
      <c r="H694" s="1"/>
      <c r="I694" s="99"/>
      <c r="J694" s="99"/>
      <c r="K694" s="99"/>
      <c r="L694" s="9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99"/>
      <c r="Z694" s="1"/>
      <c r="AA694" s="1"/>
      <c r="AB694" s="1"/>
      <c r="AC694" s="99"/>
      <c r="AD694" s="1"/>
      <c r="AE694" s="1"/>
      <c r="AF694" s="1"/>
      <c r="AG694" s="1"/>
      <c r="AH694" s="1"/>
      <c r="AI694" s="1"/>
    </row>
    <row r="695" spans="4:35">
      <c r="D695" s="1"/>
      <c r="E695" s="1"/>
      <c r="F695" s="1"/>
      <c r="G695" s="1"/>
      <c r="H695" s="1"/>
      <c r="I695" s="99"/>
      <c r="J695" s="99"/>
      <c r="K695" s="99"/>
      <c r="L695" s="9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99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4:35">
      <c r="D696" s="1"/>
      <c r="E696" s="1"/>
      <c r="F696" s="1"/>
      <c r="G696" s="1"/>
      <c r="H696" s="1"/>
      <c r="I696" s="99"/>
      <c r="J696" s="99"/>
      <c r="K696" s="9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4:35">
      <c r="D697" s="1"/>
      <c r="E697" s="1"/>
      <c r="F697" s="1"/>
      <c r="G697" s="1"/>
      <c r="H697" s="1"/>
      <c r="I697" s="99"/>
      <c r="J697" s="99"/>
      <c r="K697" s="99"/>
      <c r="L697" s="9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99"/>
      <c r="Z697" s="1"/>
      <c r="AA697" s="1"/>
      <c r="AB697" s="1"/>
      <c r="AC697" s="99"/>
      <c r="AD697" s="1"/>
      <c r="AE697" s="1"/>
      <c r="AF697" s="1"/>
      <c r="AG697" s="1"/>
      <c r="AH697" s="1"/>
      <c r="AI697" s="1"/>
    </row>
    <row r="698" spans="4:35">
      <c r="D698" s="1"/>
      <c r="E698" s="1"/>
      <c r="F698" s="1"/>
      <c r="G698" s="1"/>
      <c r="H698" s="1"/>
      <c r="I698" s="99"/>
      <c r="J698" s="99"/>
      <c r="K698" s="99"/>
      <c r="L698" s="9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4:35">
      <c r="D699" s="1"/>
      <c r="E699" s="1"/>
      <c r="F699" s="1"/>
      <c r="G699" s="1"/>
      <c r="H699" s="1"/>
      <c r="I699" s="99"/>
      <c r="J699" s="99"/>
      <c r="K699" s="99"/>
      <c r="L699" s="9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99"/>
      <c r="Z699" s="1"/>
      <c r="AA699" s="1"/>
      <c r="AB699" s="1"/>
      <c r="AC699" s="99"/>
      <c r="AD699" s="1"/>
      <c r="AE699" s="1"/>
      <c r="AF699" s="1"/>
      <c r="AG699" s="1"/>
      <c r="AH699" s="1"/>
      <c r="AI699" s="1"/>
    </row>
    <row r="700" spans="4:35">
      <c r="D700" s="1"/>
      <c r="E700" s="1"/>
      <c r="F700" s="1"/>
      <c r="G700" s="1"/>
      <c r="H700" s="1"/>
      <c r="I700" s="99"/>
      <c r="J700" s="99"/>
      <c r="K700" s="99"/>
      <c r="L700" s="9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99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4:35">
      <c r="D701" s="1"/>
      <c r="E701" s="1"/>
      <c r="F701" s="1"/>
      <c r="G701" s="1"/>
      <c r="H701" s="1"/>
      <c r="I701" s="99"/>
      <c r="J701" s="9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4:35">
      <c r="D702" s="1"/>
      <c r="E702" s="1"/>
      <c r="F702" s="1"/>
      <c r="G702" s="1"/>
      <c r="H702" s="1"/>
      <c r="I702" s="99"/>
      <c r="J702" s="99"/>
      <c r="K702" s="99"/>
      <c r="L702" s="9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99"/>
      <c r="Z702" s="1"/>
      <c r="AA702" s="1"/>
      <c r="AB702" s="1"/>
      <c r="AC702" s="99"/>
      <c r="AD702" s="1"/>
      <c r="AE702" s="1"/>
      <c r="AF702" s="1"/>
      <c r="AG702" s="1"/>
      <c r="AH702" s="1"/>
      <c r="AI702" s="1"/>
    </row>
    <row r="703" spans="4:35">
      <c r="D703" s="1"/>
      <c r="E703" s="1"/>
      <c r="F703" s="1"/>
      <c r="G703" s="1"/>
      <c r="H703" s="1"/>
      <c r="I703" s="99"/>
      <c r="J703" s="99"/>
      <c r="K703" s="9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4:35">
      <c r="D704" s="1"/>
      <c r="E704" s="1"/>
      <c r="F704" s="1"/>
      <c r="G704" s="1"/>
      <c r="H704" s="1"/>
      <c r="I704" s="99"/>
      <c r="J704" s="99"/>
      <c r="K704" s="99"/>
      <c r="L704" s="9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99"/>
      <c r="Z704" s="1"/>
      <c r="AA704" s="1"/>
      <c r="AB704" s="1"/>
      <c r="AC704" s="99"/>
      <c r="AD704" s="1"/>
      <c r="AE704" s="1"/>
      <c r="AF704" s="1"/>
      <c r="AG704" s="1"/>
      <c r="AH704" s="1"/>
      <c r="AI704" s="1"/>
    </row>
    <row r="705" spans="4:35">
      <c r="D705" s="1"/>
      <c r="E705" s="1"/>
      <c r="F705" s="1"/>
      <c r="G705" s="1"/>
      <c r="H705" s="1"/>
      <c r="I705" s="99"/>
      <c r="J705" s="99"/>
      <c r="K705" s="99"/>
      <c r="L705" s="9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99"/>
      <c r="Z705" s="1"/>
      <c r="AA705" s="1"/>
      <c r="AB705" s="1"/>
      <c r="AC705" s="99"/>
      <c r="AD705" s="1"/>
      <c r="AE705" s="1"/>
      <c r="AF705" s="1"/>
      <c r="AG705" s="1"/>
      <c r="AH705" s="1"/>
      <c r="AI705" s="1"/>
    </row>
    <row r="706" spans="4:35">
      <c r="D706" s="1"/>
      <c r="E706" s="1"/>
      <c r="F706" s="1"/>
      <c r="G706" s="1"/>
      <c r="H706" s="1"/>
      <c r="I706" s="99"/>
      <c r="J706" s="99"/>
      <c r="K706" s="99"/>
      <c r="L706" s="9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99"/>
      <c r="Z706" s="1"/>
      <c r="AA706" s="1"/>
      <c r="AB706" s="1"/>
      <c r="AC706" s="99"/>
      <c r="AD706" s="1"/>
      <c r="AE706" s="1"/>
      <c r="AF706" s="1"/>
      <c r="AG706" s="1"/>
      <c r="AH706" s="1"/>
      <c r="AI706" s="1"/>
    </row>
    <row r="707" spans="4:35">
      <c r="D707" s="1"/>
      <c r="E707" s="1"/>
      <c r="F707" s="1"/>
      <c r="G707" s="1"/>
      <c r="H707" s="1"/>
      <c r="I707" s="99"/>
      <c r="J707" s="99"/>
      <c r="K707" s="99"/>
      <c r="L707" s="9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99"/>
      <c r="Z707" s="1"/>
      <c r="AA707" s="1"/>
      <c r="AB707" s="1"/>
      <c r="AC707" s="99"/>
      <c r="AD707" s="1"/>
      <c r="AE707" s="1"/>
      <c r="AF707" s="1"/>
      <c r="AG707" s="1"/>
      <c r="AH707" s="1"/>
      <c r="AI707" s="1"/>
    </row>
    <row r="708" spans="4:35">
      <c r="D708" s="1"/>
      <c r="E708" s="1"/>
      <c r="F708" s="1"/>
      <c r="G708" s="1"/>
      <c r="H708" s="1"/>
      <c r="I708" s="99"/>
      <c r="J708" s="99"/>
      <c r="K708" s="99"/>
      <c r="L708" s="9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99"/>
      <c r="Z708" s="1"/>
      <c r="AA708" s="1"/>
      <c r="AB708" s="1"/>
      <c r="AC708" s="99"/>
      <c r="AD708" s="1"/>
      <c r="AE708" s="1"/>
      <c r="AF708" s="1"/>
      <c r="AG708" s="1"/>
      <c r="AH708" s="1"/>
      <c r="AI708" s="1"/>
    </row>
    <row r="709" spans="4:35">
      <c r="D709" s="1"/>
      <c r="E709" s="1"/>
      <c r="F709" s="1"/>
      <c r="G709" s="1"/>
      <c r="H709" s="1"/>
      <c r="I709" s="99"/>
      <c r="J709" s="99"/>
      <c r="K709" s="99"/>
      <c r="L709" s="9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4:35">
      <c r="D710" s="1"/>
      <c r="E710" s="1"/>
      <c r="F710" s="1"/>
      <c r="G710" s="1"/>
      <c r="H710" s="1"/>
      <c r="I710" s="99"/>
      <c r="J710" s="9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4:35">
      <c r="D711" s="1"/>
      <c r="E711" s="1"/>
      <c r="F711" s="1"/>
      <c r="G711" s="1"/>
      <c r="H711" s="1"/>
      <c r="I711" s="99"/>
      <c r="J711" s="99"/>
      <c r="K711" s="99"/>
      <c r="L711" s="9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99"/>
      <c r="Z711" s="1"/>
      <c r="AA711" s="1"/>
      <c r="AB711" s="1"/>
      <c r="AC711" s="99"/>
      <c r="AD711" s="1"/>
      <c r="AE711" s="1"/>
      <c r="AF711" s="1"/>
      <c r="AG711" s="1"/>
      <c r="AH711" s="1"/>
      <c r="AI711" s="1"/>
    </row>
    <row r="712" spans="4:35">
      <c r="D712" s="1"/>
      <c r="E712" s="1"/>
      <c r="F712" s="1"/>
      <c r="G712" s="1"/>
      <c r="H712" s="1"/>
      <c r="I712" s="99"/>
      <c r="J712" s="99"/>
      <c r="K712" s="99"/>
      <c r="L712" s="9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99"/>
      <c r="Z712" s="1"/>
      <c r="AA712" s="1"/>
      <c r="AB712" s="1"/>
      <c r="AC712" s="99"/>
      <c r="AD712" s="1"/>
      <c r="AE712" s="1"/>
      <c r="AF712" s="1"/>
      <c r="AG712" s="1"/>
      <c r="AH712" s="1"/>
      <c r="AI712" s="1"/>
    </row>
    <row r="713" spans="4:35">
      <c r="D713" s="1"/>
      <c r="E713" s="1"/>
      <c r="F713" s="1"/>
      <c r="G713" s="1"/>
      <c r="H713" s="1"/>
      <c r="I713" s="99"/>
      <c r="J713" s="99"/>
      <c r="K713" s="99"/>
      <c r="L713" s="9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4:35">
      <c r="D714" s="1"/>
      <c r="E714" s="1"/>
      <c r="F714" s="1"/>
      <c r="G714" s="1"/>
      <c r="H714" s="1"/>
      <c r="I714" s="99"/>
      <c r="J714" s="99"/>
      <c r="K714" s="99"/>
      <c r="L714" s="9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99"/>
      <c r="Z714" s="1"/>
      <c r="AA714" s="1"/>
      <c r="AB714" s="1"/>
      <c r="AC714" s="99"/>
      <c r="AD714" s="1"/>
      <c r="AE714" s="1"/>
      <c r="AF714" s="1"/>
      <c r="AG714" s="1"/>
      <c r="AH714" s="1"/>
      <c r="AI714" s="1"/>
    </row>
    <row r="715" spans="4:35">
      <c r="D715" s="1"/>
      <c r="E715" s="1"/>
      <c r="F715" s="1"/>
      <c r="G715" s="1"/>
      <c r="H715" s="1"/>
      <c r="I715" s="99"/>
      <c r="J715" s="99"/>
      <c r="K715" s="99"/>
      <c r="L715" s="9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99"/>
      <c r="Z715" s="1"/>
      <c r="AA715" s="1"/>
      <c r="AB715" s="1"/>
      <c r="AC715" s="99"/>
      <c r="AD715" s="1"/>
      <c r="AE715" s="1"/>
      <c r="AF715" s="1"/>
      <c r="AG715" s="1"/>
      <c r="AH715" s="1"/>
      <c r="AI715" s="1"/>
    </row>
    <row r="716" spans="4:35">
      <c r="D716" s="1"/>
      <c r="E716" s="1"/>
      <c r="F716" s="1"/>
      <c r="G716" s="1"/>
      <c r="H716" s="1"/>
      <c r="I716" s="99"/>
      <c r="J716" s="99"/>
      <c r="K716" s="99"/>
      <c r="L716" s="9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99"/>
      <c r="Z716" s="99"/>
      <c r="AA716" s="1"/>
      <c r="AB716" s="1"/>
      <c r="AC716" s="99"/>
      <c r="AD716" s="1"/>
      <c r="AE716" s="1"/>
      <c r="AF716" s="1"/>
      <c r="AG716" s="1"/>
      <c r="AH716" s="1"/>
      <c r="AI716" s="1"/>
    </row>
    <row r="717" spans="4:35">
      <c r="D717" s="1"/>
      <c r="E717" s="1"/>
      <c r="F717" s="1"/>
      <c r="G717" s="1"/>
      <c r="H717" s="1"/>
      <c r="I717" s="99"/>
      <c r="J717" s="99"/>
      <c r="K717" s="99"/>
      <c r="L717" s="9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99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4:35">
      <c r="D718" s="1"/>
      <c r="E718" s="1"/>
      <c r="F718" s="1"/>
      <c r="G718" s="1"/>
      <c r="H718" s="1"/>
      <c r="I718" s="99"/>
      <c r="J718" s="99"/>
      <c r="K718" s="99"/>
      <c r="L718" s="9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99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4:35">
      <c r="D719" s="1"/>
      <c r="E719" s="1"/>
      <c r="F719" s="1"/>
      <c r="G719" s="1"/>
      <c r="H719" s="1"/>
      <c r="I719" s="99"/>
      <c r="J719" s="99"/>
      <c r="K719" s="99"/>
      <c r="L719" s="9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4:35">
      <c r="D720" s="1"/>
      <c r="E720" s="1"/>
      <c r="F720" s="1"/>
      <c r="G720" s="1"/>
      <c r="H720" s="1"/>
      <c r="I720" s="99"/>
      <c r="J720" s="99"/>
      <c r="K720" s="99"/>
      <c r="L720" s="9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4:35">
      <c r="D721" s="1"/>
      <c r="E721" s="1"/>
      <c r="F721" s="1"/>
      <c r="G721" s="1"/>
      <c r="H721" s="1"/>
      <c r="I721" s="99"/>
      <c r="J721" s="99"/>
      <c r="K721" s="9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4:35">
      <c r="D722" s="1"/>
      <c r="E722" s="1"/>
      <c r="F722" s="1"/>
      <c r="G722" s="1"/>
      <c r="H722" s="1"/>
      <c r="I722" s="99"/>
      <c r="J722" s="99"/>
      <c r="K722" s="99"/>
      <c r="L722" s="9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99"/>
      <c r="Z722" s="1"/>
      <c r="AA722" s="1"/>
      <c r="AB722" s="1"/>
      <c r="AC722" s="99"/>
      <c r="AD722" s="1"/>
      <c r="AE722" s="1"/>
      <c r="AF722" s="1"/>
      <c r="AG722" s="1"/>
      <c r="AH722" s="1"/>
      <c r="AI722" s="1"/>
    </row>
    <row r="723" spans="4:35">
      <c r="D723" s="1"/>
      <c r="E723" s="1"/>
      <c r="F723" s="1"/>
      <c r="G723" s="1"/>
      <c r="H723" s="1"/>
      <c r="I723" s="99"/>
      <c r="J723" s="99"/>
      <c r="K723" s="99"/>
      <c r="L723" s="9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4:35">
      <c r="D724" s="1"/>
      <c r="E724" s="1"/>
      <c r="F724" s="1"/>
      <c r="G724" s="1"/>
      <c r="H724" s="1"/>
      <c r="I724" s="99"/>
      <c r="J724" s="99"/>
      <c r="K724" s="99"/>
      <c r="L724" s="9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99"/>
      <c r="Z724" s="1"/>
      <c r="AA724" s="1"/>
      <c r="AB724" s="1"/>
      <c r="AC724" s="99"/>
      <c r="AD724" s="1"/>
      <c r="AE724" s="1"/>
      <c r="AF724" s="1"/>
      <c r="AG724" s="1"/>
      <c r="AH724" s="1"/>
      <c r="AI724" s="1"/>
    </row>
    <row r="725" spans="4:35">
      <c r="D725" s="1"/>
      <c r="E725" s="1"/>
      <c r="F725" s="1"/>
      <c r="G725" s="1"/>
      <c r="H725" s="1"/>
      <c r="I725" s="99"/>
      <c r="J725" s="99"/>
      <c r="K725" s="99"/>
      <c r="L725" s="9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99"/>
      <c r="Z725" s="1"/>
      <c r="AA725" s="1"/>
      <c r="AB725" s="1"/>
      <c r="AC725" s="99"/>
      <c r="AD725" s="1"/>
      <c r="AE725" s="1"/>
      <c r="AF725" s="1"/>
      <c r="AG725" s="1"/>
      <c r="AH725" s="1"/>
      <c r="AI725" s="1"/>
    </row>
    <row r="726" spans="4:35">
      <c r="D726" s="1"/>
      <c r="E726" s="1"/>
      <c r="F726" s="1"/>
      <c r="G726" s="1"/>
      <c r="H726" s="1"/>
      <c r="I726" s="99"/>
      <c r="J726" s="99"/>
      <c r="K726" s="99"/>
      <c r="L726" s="9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99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4:35">
      <c r="D727" s="1"/>
      <c r="E727" s="1"/>
      <c r="F727" s="1"/>
      <c r="G727" s="1"/>
      <c r="H727" s="1"/>
      <c r="I727" s="99"/>
      <c r="J727" s="99"/>
      <c r="K727" s="9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4:35">
      <c r="D728" s="1"/>
      <c r="E728" s="1"/>
      <c r="F728" s="1"/>
      <c r="G728" s="1"/>
      <c r="H728" s="1"/>
      <c r="I728" s="99"/>
      <c r="J728" s="99"/>
      <c r="K728" s="99"/>
      <c r="L728" s="9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99"/>
      <c r="Z728" s="99"/>
      <c r="AA728" s="1"/>
      <c r="AB728" s="1"/>
      <c r="AC728" s="99"/>
      <c r="AD728" s="1"/>
      <c r="AE728" s="1"/>
      <c r="AF728" s="1"/>
      <c r="AG728" s="1"/>
      <c r="AH728" s="1"/>
      <c r="AI728" s="1"/>
    </row>
    <row r="729" spans="4:35">
      <c r="D729" s="1"/>
      <c r="E729" s="1"/>
      <c r="F729" s="1"/>
      <c r="G729" s="1"/>
      <c r="H729" s="1"/>
      <c r="I729" s="99"/>
      <c r="J729" s="99"/>
      <c r="K729" s="99"/>
      <c r="L729" s="9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99"/>
      <c r="Z729" s="99"/>
      <c r="AA729" s="1"/>
      <c r="AB729" s="1"/>
      <c r="AC729" s="99"/>
      <c r="AD729" s="1"/>
      <c r="AE729" s="1"/>
      <c r="AF729" s="1"/>
      <c r="AG729" s="1"/>
      <c r="AH729" s="1"/>
      <c r="AI729" s="1"/>
    </row>
    <row r="730" spans="4:35">
      <c r="D730" s="1"/>
      <c r="E730" s="1"/>
      <c r="F730" s="1"/>
      <c r="G730" s="1"/>
      <c r="H730" s="1"/>
      <c r="I730" s="99"/>
      <c r="J730" s="99"/>
      <c r="K730" s="99"/>
      <c r="L730" s="9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99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4:35">
      <c r="D731" s="1"/>
      <c r="E731" s="1"/>
      <c r="F731" s="1"/>
      <c r="G731" s="1"/>
      <c r="H731" s="1"/>
      <c r="I731" s="99"/>
      <c r="J731" s="99"/>
      <c r="K731" s="99"/>
      <c r="L731" s="9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99"/>
      <c r="Z731" s="99"/>
      <c r="AA731" s="1"/>
      <c r="AB731" s="1"/>
      <c r="AC731" s="99"/>
      <c r="AD731" s="1"/>
      <c r="AE731" s="1"/>
      <c r="AF731" s="1"/>
      <c r="AG731" s="1"/>
      <c r="AH731" s="1"/>
      <c r="AI731" s="1"/>
    </row>
    <row r="732" spans="4:35">
      <c r="D732" s="1"/>
      <c r="E732" s="1"/>
      <c r="F732" s="1"/>
      <c r="G732" s="1"/>
      <c r="H732" s="1"/>
      <c r="I732" s="99"/>
      <c r="J732" s="99"/>
      <c r="K732" s="99"/>
      <c r="L732" s="9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99"/>
      <c r="Z732" s="1"/>
      <c r="AA732" s="1"/>
      <c r="AB732" s="1"/>
      <c r="AC732" s="99"/>
      <c r="AD732" s="1"/>
      <c r="AE732" s="1"/>
      <c r="AF732" s="1"/>
      <c r="AG732" s="1"/>
      <c r="AH732" s="1"/>
      <c r="AI732" s="1"/>
    </row>
    <row r="733" spans="4:35">
      <c r="D733" s="1"/>
      <c r="E733" s="1"/>
      <c r="F733" s="1"/>
      <c r="G733" s="1"/>
      <c r="H733" s="1"/>
      <c r="I733" s="99"/>
      <c r="J733" s="99"/>
      <c r="K733" s="99"/>
      <c r="L733" s="9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99"/>
      <c r="Z733" s="1"/>
      <c r="AA733" s="1"/>
      <c r="AB733" s="1"/>
      <c r="AC733" s="99"/>
      <c r="AD733" s="1"/>
      <c r="AE733" s="1"/>
      <c r="AF733" s="1"/>
      <c r="AG733" s="1"/>
      <c r="AH733" s="1"/>
      <c r="AI733" s="1"/>
    </row>
    <row r="734" spans="4:35">
      <c r="D734" s="1"/>
      <c r="E734" s="1"/>
      <c r="F734" s="1"/>
      <c r="G734" s="1"/>
      <c r="H734" s="1"/>
      <c r="I734" s="99"/>
      <c r="J734" s="99"/>
      <c r="K734" s="99"/>
      <c r="L734" s="9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4:35">
      <c r="D735" s="1"/>
      <c r="E735" s="1"/>
      <c r="F735" s="1"/>
      <c r="G735" s="1"/>
      <c r="H735" s="1"/>
      <c r="I735" s="99"/>
      <c r="J735" s="99"/>
      <c r="K735" s="99"/>
      <c r="L735" s="9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4:35">
      <c r="D736" s="1"/>
      <c r="E736" s="1"/>
      <c r="F736" s="1"/>
      <c r="G736" s="1"/>
      <c r="H736" s="1"/>
      <c r="I736" s="99"/>
      <c r="J736" s="99"/>
      <c r="K736" s="99"/>
      <c r="L736" s="9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4:35">
      <c r="D737" s="1"/>
      <c r="E737" s="1"/>
      <c r="F737" s="1"/>
      <c r="G737" s="1"/>
      <c r="H737" s="1"/>
      <c r="I737" s="99"/>
      <c r="J737" s="99"/>
      <c r="K737" s="9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4:35">
      <c r="D738" s="1"/>
      <c r="E738" s="1"/>
      <c r="F738" s="1"/>
      <c r="G738" s="1"/>
      <c r="H738" s="1"/>
      <c r="I738" s="99"/>
      <c r="J738" s="99"/>
      <c r="K738" s="99"/>
      <c r="L738" s="9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4:35">
      <c r="D739" s="1"/>
      <c r="E739" s="1"/>
      <c r="F739" s="1"/>
      <c r="G739" s="1"/>
      <c r="H739" s="1"/>
      <c r="I739" s="99"/>
      <c r="J739" s="99"/>
      <c r="K739" s="99"/>
      <c r="L739" s="9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99"/>
      <c r="Z739" s="1"/>
      <c r="AA739" s="1"/>
      <c r="AB739" s="1"/>
      <c r="AC739" s="99"/>
      <c r="AD739" s="1"/>
      <c r="AE739" s="1"/>
      <c r="AF739" s="1"/>
      <c r="AG739" s="1"/>
      <c r="AH739" s="1"/>
      <c r="AI739" s="1"/>
    </row>
    <row r="740" spans="4:35">
      <c r="D740" s="1"/>
      <c r="E740" s="1"/>
      <c r="F740" s="1"/>
      <c r="G740" s="1"/>
      <c r="H740" s="1"/>
      <c r="I740" s="99"/>
      <c r="J740" s="99"/>
      <c r="K740" s="99"/>
      <c r="L740" s="9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99"/>
      <c r="Z740" s="1"/>
      <c r="AA740" s="1"/>
      <c r="AB740" s="1"/>
      <c r="AC740" s="99"/>
      <c r="AD740" s="1"/>
      <c r="AE740" s="1"/>
      <c r="AF740" s="1"/>
      <c r="AG740" s="1"/>
      <c r="AH740" s="1"/>
      <c r="AI740" s="1"/>
    </row>
    <row r="741" spans="4:35">
      <c r="D741" s="1"/>
      <c r="E741" s="1"/>
      <c r="F741" s="1"/>
      <c r="G741" s="1"/>
      <c r="H741" s="1"/>
      <c r="I741" s="99"/>
      <c r="J741" s="99"/>
      <c r="K741" s="99"/>
      <c r="L741" s="9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99"/>
      <c r="Z741" s="99"/>
      <c r="AA741" s="1"/>
      <c r="AB741" s="1"/>
      <c r="AC741" s="99"/>
      <c r="AD741" s="1"/>
      <c r="AE741" s="1"/>
      <c r="AF741" s="1"/>
      <c r="AG741" s="1"/>
      <c r="AH741" s="1"/>
      <c r="AI741" s="1"/>
    </row>
    <row r="742" spans="4:35">
      <c r="D742" s="1"/>
      <c r="E742" s="1"/>
      <c r="F742" s="1"/>
      <c r="G742" s="1"/>
      <c r="H742" s="1"/>
      <c r="I742" s="99"/>
      <c r="J742" s="9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4:35">
      <c r="D743" s="1"/>
      <c r="E743" s="1"/>
      <c r="F743" s="1"/>
      <c r="G743" s="1"/>
      <c r="H743" s="1"/>
      <c r="I743" s="99"/>
      <c r="J743" s="99"/>
      <c r="K743" s="99"/>
      <c r="L743" s="9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99"/>
      <c r="Z743" s="1"/>
      <c r="AA743" s="1"/>
      <c r="AB743" s="1"/>
      <c r="AC743" s="99"/>
      <c r="AD743" s="1"/>
      <c r="AE743" s="1"/>
      <c r="AF743" s="1"/>
      <c r="AG743" s="1"/>
      <c r="AH743" s="1"/>
      <c r="AI743" s="1"/>
    </row>
    <row r="744" spans="4:35">
      <c r="D744" s="1"/>
      <c r="E744" s="1"/>
      <c r="F744" s="1"/>
      <c r="G744" s="1"/>
      <c r="H744" s="1"/>
      <c r="I744" s="99"/>
      <c r="J744" s="99"/>
      <c r="K744" s="99"/>
      <c r="L744" s="9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99"/>
      <c r="Z744" s="99"/>
      <c r="AA744" s="1"/>
      <c r="AB744" s="1"/>
      <c r="AC744" s="99"/>
      <c r="AD744" s="1"/>
      <c r="AE744" s="1"/>
      <c r="AF744" s="1"/>
      <c r="AG744" s="1"/>
      <c r="AH744" s="1"/>
      <c r="AI744" s="1"/>
    </row>
    <row r="745" spans="4:35">
      <c r="D745" s="1"/>
      <c r="E745" s="1"/>
      <c r="F745" s="1"/>
      <c r="G745" s="1"/>
      <c r="H745" s="1"/>
      <c r="I745" s="99"/>
      <c r="J745" s="99"/>
      <c r="K745" s="99"/>
      <c r="L745" s="9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99"/>
      <c r="Z745" s="1"/>
      <c r="AA745" s="1"/>
      <c r="AB745" s="1"/>
      <c r="AC745" s="99"/>
      <c r="AD745" s="1"/>
      <c r="AE745" s="1"/>
      <c r="AF745" s="1"/>
      <c r="AG745" s="1"/>
      <c r="AH745" s="1"/>
      <c r="AI745" s="1"/>
    </row>
    <row r="746" spans="4:35">
      <c r="D746" s="1"/>
      <c r="E746" s="1"/>
      <c r="F746" s="1"/>
      <c r="G746" s="1"/>
      <c r="H746" s="1"/>
      <c r="I746" s="99"/>
      <c r="J746" s="99"/>
      <c r="K746" s="99"/>
      <c r="L746" s="9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99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4:35">
      <c r="D747" s="1"/>
      <c r="E747" s="1"/>
      <c r="F747" s="1"/>
      <c r="G747" s="1"/>
      <c r="H747" s="1"/>
      <c r="I747" s="99"/>
      <c r="J747" s="99"/>
      <c r="K747" s="99"/>
      <c r="L747" s="9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4:35">
      <c r="D748" s="1"/>
      <c r="E748" s="1"/>
      <c r="F748" s="1"/>
      <c r="G748" s="1"/>
      <c r="H748" s="1"/>
      <c r="I748" s="99"/>
      <c r="J748" s="99"/>
      <c r="K748" s="99"/>
      <c r="L748" s="9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4:35">
      <c r="D749" s="1"/>
      <c r="E749" s="1"/>
      <c r="F749" s="1"/>
      <c r="G749" s="1"/>
      <c r="H749" s="1"/>
      <c r="I749" s="99"/>
      <c r="J749" s="99"/>
      <c r="K749" s="99"/>
      <c r="L749" s="9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4:35">
      <c r="D750" s="1"/>
      <c r="E750" s="1"/>
      <c r="F750" s="1"/>
      <c r="G750" s="1"/>
      <c r="H750" s="1"/>
      <c r="I750" s="99"/>
      <c r="J750" s="99"/>
      <c r="K750" s="99"/>
      <c r="L750" s="9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4:35">
      <c r="D751" s="1"/>
      <c r="E751" s="1"/>
      <c r="F751" s="1"/>
      <c r="G751" s="1"/>
      <c r="H751" s="1"/>
      <c r="I751" s="99"/>
      <c r="J751" s="99"/>
      <c r="K751" s="99"/>
      <c r="L751" s="9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4:35">
      <c r="D752" s="1"/>
      <c r="E752" s="1"/>
      <c r="F752" s="1"/>
      <c r="G752" s="1"/>
      <c r="H752" s="1"/>
      <c r="I752" s="99"/>
      <c r="J752" s="99"/>
      <c r="K752" s="99"/>
      <c r="L752" s="9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99"/>
      <c r="Z752" s="1"/>
      <c r="AA752" s="1"/>
      <c r="AB752" s="1"/>
      <c r="AC752" s="99"/>
      <c r="AD752" s="1"/>
      <c r="AE752" s="1"/>
      <c r="AF752" s="1"/>
      <c r="AG752" s="1"/>
      <c r="AH752" s="1"/>
      <c r="AI752" s="1"/>
    </row>
    <row r="753" spans="4:35">
      <c r="D753" s="1"/>
      <c r="E753" s="1"/>
      <c r="F753" s="1"/>
      <c r="G753" s="1"/>
      <c r="H753" s="1"/>
      <c r="I753" s="99"/>
      <c r="J753" s="99"/>
      <c r="K753" s="99"/>
      <c r="L753" s="9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99"/>
      <c r="Z753" s="1"/>
      <c r="AA753" s="1"/>
      <c r="AB753" s="1"/>
      <c r="AC753" s="99"/>
      <c r="AD753" s="1"/>
      <c r="AE753" s="1"/>
      <c r="AF753" s="1"/>
      <c r="AG753" s="1"/>
      <c r="AH753" s="1"/>
      <c r="AI753" s="1"/>
    </row>
    <row r="754" spans="4:35">
      <c r="D754" s="1"/>
      <c r="E754" s="1"/>
      <c r="F754" s="1"/>
      <c r="G754" s="1"/>
      <c r="H754" s="1"/>
      <c r="I754" s="99"/>
      <c r="J754" s="99"/>
      <c r="K754" s="99"/>
      <c r="L754" s="9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4:35">
      <c r="D755" s="1"/>
      <c r="E755" s="1"/>
      <c r="F755" s="1"/>
      <c r="G755" s="1"/>
      <c r="H755" s="1"/>
      <c r="I755" s="99"/>
      <c r="J755" s="9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4:35">
      <c r="D756" s="1"/>
      <c r="E756" s="1"/>
      <c r="F756" s="1"/>
      <c r="G756" s="1"/>
      <c r="H756" s="1"/>
      <c r="I756" s="99"/>
      <c r="J756" s="9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4:35">
      <c r="D757" s="1"/>
      <c r="E757" s="1"/>
      <c r="F757" s="1"/>
      <c r="G757" s="1"/>
      <c r="H757" s="1"/>
      <c r="I757" s="99"/>
      <c r="J757" s="99"/>
      <c r="K757" s="9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4:35">
      <c r="D758" s="1"/>
      <c r="E758" s="1"/>
      <c r="F758" s="1"/>
      <c r="G758" s="1"/>
      <c r="H758" s="1"/>
      <c r="I758" s="99"/>
      <c r="J758" s="99"/>
      <c r="K758" s="9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4:35">
      <c r="D759" s="1"/>
      <c r="E759" s="1"/>
      <c r="F759" s="1"/>
      <c r="G759" s="1"/>
      <c r="H759" s="1"/>
      <c r="I759" s="99"/>
      <c r="J759" s="99"/>
      <c r="K759" s="99"/>
      <c r="L759" s="9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4:35">
      <c r="D760" s="1"/>
      <c r="E760" s="1"/>
      <c r="F760" s="1"/>
      <c r="G760" s="1"/>
      <c r="H760" s="1"/>
      <c r="I760" s="99"/>
      <c r="J760" s="1"/>
      <c r="K760" s="99"/>
      <c r="L760" s="9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99"/>
      <c r="Z760" s="1"/>
      <c r="AA760" s="1"/>
      <c r="AB760" s="1"/>
      <c r="AC760" s="99"/>
      <c r="AD760" s="1"/>
      <c r="AE760" s="1"/>
      <c r="AF760" s="1"/>
      <c r="AG760" s="1"/>
      <c r="AH760" s="1"/>
      <c r="AI760" s="1"/>
    </row>
    <row r="761" spans="4:35">
      <c r="D761" s="1"/>
      <c r="E761" s="1"/>
      <c r="F761" s="1"/>
      <c r="G761" s="1"/>
      <c r="H761" s="1"/>
      <c r="I761" s="99"/>
      <c r="J761" s="99"/>
      <c r="K761" s="99"/>
      <c r="L761" s="9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99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4:35">
      <c r="D762" s="1"/>
      <c r="E762" s="1"/>
      <c r="F762" s="1"/>
      <c r="G762" s="1"/>
      <c r="H762" s="1"/>
      <c r="I762" s="99"/>
      <c r="J762" s="99"/>
      <c r="K762" s="99"/>
      <c r="L762" s="9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99"/>
      <c r="Z762" s="1"/>
      <c r="AA762" s="1"/>
      <c r="AB762" s="1"/>
      <c r="AC762" s="99"/>
      <c r="AD762" s="1"/>
      <c r="AE762" s="1"/>
      <c r="AF762" s="1"/>
      <c r="AG762" s="1"/>
      <c r="AH762" s="1"/>
      <c r="AI762" s="1"/>
    </row>
    <row r="763" spans="4:35">
      <c r="D763" s="1"/>
      <c r="E763" s="1"/>
      <c r="F763" s="1"/>
      <c r="G763" s="1"/>
      <c r="H763" s="1"/>
      <c r="I763" s="99"/>
      <c r="J763" s="99"/>
      <c r="K763" s="9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4:35">
      <c r="D764" s="1"/>
      <c r="E764" s="1"/>
      <c r="F764" s="1"/>
      <c r="G764" s="1"/>
      <c r="H764" s="1"/>
      <c r="I764" s="99"/>
      <c r="J764" s="99"/>
      <c r="K764" s="99"/>
      <c r="L764" s="9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4:35">
      <c r="D765" s="1"/>
      <c r="E765" s="1"/>
      <c r="F765" s="1"/>
      <c r="G765" s="1"/>
      <c r="H765" s="1"/>
      <c r="I765" s="99"/>
      <c r="J765" s="99"/>
      <c r="K765" s="9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4:35">
      <c r="D766" s="1"/>
      <c r="E766" s="1"/>
      <c r="F766" s="1"/>
      <c r="G766" s="1"/>
      <c r="H766" s="1"/>
      <c r="I766" s="99"/>
      <c r="J766" s="9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4:35">
      <c r="D767" s="1"/>
      <c r="E767" s="1"/>
      <c r="F767" s="1"/>
      <c r="G767" s="1"/>
      <c r="H767" s="1"/>
      <c r="I767" s="99"/>
      <c r="J767" s="99"/>
      <c r="K767" s="99"/>
      <c r="L767" s="9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99"/>
      <c r="Z767" s="99"/>
      <c r="AA767" s="1"/>
      <c r="AB767" s="1"/>
      <c r="AC767" s="99"/>
      <c r="AD767" s="1"/>
      <c r="AE767" s="1"/>
      <c r="AF767" s="1"/>
      <c r="AG767" s="1"/>
      <c r="AH767" s="1"/>
      <c r="AI767" s="1"/>
    </row>
    <row r="768" spans="4:35">
      <c r="D768" s="1"/>
      <c r="E768" s="1"/>
      <c r="F768" s="1"/>
      <c r="G768" s="1"/>
      <c r="H768" s="1"/>
      <c r="I768" s="99"/>
      <c r="J768" s="99"/>
      <c r="K768" s="99"/>
      <c r="L768" s="9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4:35">
      <c r="D769" s="1"/>
      <c r="E769" s="1"/>
      <c r="F769" s="1"/>
      <c r="G769" s="1"/>
      <c r="H769" s="1"/>
      <c r="I769" s="99"/>
      <c r="J769" s="99"/>
      <c r="K769" s="99"/>
      <c r="L769" s="9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4:35">
      <c r="D770" s="1"/>
      <c r="E770" s="1"/>
      <c r="F770" s="1"/>
      <c r="G770" s="1"/>
      <c r="H770" s="1"/>
      <c r="I770" s="99"/>
      <c r="J770" s="99"/>
      <c r="K770" s="9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4:35">
      <c r="D771" s="1"/>
      <c r="E771" s="1"/>
      <c r="F771" s="1"/>
      <c r="G771" s="1"/>
      <c r="H771" s="1"/>
      <c r="I771" s="99"/>
      <c r="J771" s="99"/>
      <c r="K771" s="99"/>
      <c r="L771" s="9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4:35">
      <c r="D772" s="1"/>
      <c r="E772" s="1"/>
      <c r="F772" s="1"/>
      <c r="G772" s="1"/>
      <c r="H772" s="1"/>
      <c r="I772" s="99"/>
      <c r="J772" s="99"/>
      <c r="K772" s="99"/>
      <c r="L772" s="9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4:35">
      <c r="D773" s="1"/>
      <c r="E773" s="1"/>
      <c r="F773" s="1"/>
      <c r="G773" s="1"/>
      <c r="H773" s="1"/>
      <c r="I773" s="99"/>
      <c r="J773" s="99"/>
      <c r="K773" s="99"/>
      <c r="L773" s="9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99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4:35">
      <c r="D774" s="1"/>
      <c r="E774" s="1"/>
      <c r="F774" s="1"/>
      <c r="G774" s="1"/>
      <c r="H774" s="1"/>
      <c r="I774" s="99"/>
      <c r="J774" s="99"/>
      <c r="K774" s="99"/>
      <c r="L774" s="9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4:35">
      <c r="D775" s="1"/>
      <c r="E775" s="1"/>
      <c r="F775" s="1"/>
      <c r="G775" s="1"/>
      <c r="H775" s="1"/>
      <c r="I775" s="99"/>
      <c r="J775" s="9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4:35">
      <c r="D776" s="1"/>
      <c r="E776" s="1"/>
      <c r="F776" s="1"/>
      <c r="G776" s="1"/>
      <c r="H776" s="1"/>
      <c r="I776" s="99"/>
      <c r="J776" s="99"/>
      <c r="K776" s="99"/>
      <c r="L776" s="9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99"/>
      <c r="Z776" s="1"/>
      <c r="AA776" s="1"/>
      <c r="AB776" s="1"/>
      <c r="AC776" s="99"/>
      <c r="AD776" s="1"/>
      <c r="AE776" s="1"/>
      <c r="AF776" s="1"/>
      <c r="AG776" s="1"/>
      <c r="AH776" s="1"/>
      <c r="AI776" s="1"/>
    </row>
    <row r="777" spans="4:35">
      <c r="D777" s="1"/>
      <c r="E777" s="1"/>
      <c r="F777" s="1"/>
      <c r="G777" s="1"/>
      <c r="H777" s="1"/>
      <c r="I777" s="99"/>
      <c r="J777" s="99"/>
      <c r="K777" s="99"/>
      <c r="L777" s="9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99"/>
      <c r="Z777" s="99"/>
      <c r="AA777" s="1"/>
      <c r="AB777" s="1"/>
      <c r="AC777" s="99"/>
      <c r="AD777" s="1"/>
      <c r="AE777" s="1"/>
      <c r="AF777" s="1"/>
      <c r="AG777" s="1"/>
      <c r="AH777" s="1"/>
      <c r="AI777" s="1"/>
    </row>
    <row r="778" spans="4:35">
      <c r="D778" s="1"/>
      <c r="E778" s="1"/>
      <c r="F778" s="1"/>
      <c r="G778" s="1"/>
      <c r="H778" s="1"/>
      <c r="I778" s="99"/>
      <c r="J778" s="99"/>
      <c r="K778" s="9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4:35">
      <c r="D779" s="1"/>
      <c r="E779" s="1"/>
      <c r="F779" s="1"/>
      <c r="G779" s="1"/>
      <c r="H779" s="1"/>
      <c r="I779" s="99"/>
      <c r="J779" s="99"/>
      <c r="K779" s="99"/>
      <c r="L779" s="9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99"/>
      <c r="Z779" s="1"/>
      <c r="AA779" s="1"/>
      <c r="AB779" s="1"/>
      <c r="AC779" s="99"/>
      <c r="AD779" s="1"/>
      <c r="AE779" s="1"/>
      <c r="AF779" s="1"/>
      <c r="AG779" s="1"/>
      <c r="AH779" s="1"/>
      <c r="AI779" s="1"/>
    </row>
    <row r="780" spans="4:35">
      <c r="D780" s="1"/>
      <c r="E780" s="1"/>
      <c r="F780" s="1"/>
      <c r="G780" s="1"/>
      <c r="H780" s="1"/>
      <c r="I780" s="99"/>
      <c r="J780" s="99"/>
      <c r="K780" s="99"/>
      <c r="L780" s="9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4:35">
      <c r="D781" s="1"/>
      <c r="E781" s="1"/>
      <c r="F781" s="1"/>
      <c r="G781" s="1"/>
      <c r="H781" s="1"/>
      <c r="I781" s="99"/>
      <c r="J781" s="99"/>
      <c r="K781" s="99"/>
      <c r="L781" s="9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4:35">
      <c r="D782" s="1"/>
      <c r="E782" s="1"/>
      <c r="F782" s="1"/>
      <c r="G782" s="1"/>
      <c r="H782" s="1"/>
      <c r="I782" s="99"/>
      <c r="J782" s="99"/>
      <c r="K782" s="99"/>
      <c r="L782" s="9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4:35">
      <c r="D783" s="1"/>
      <c r="E783" s="1"/>
      <c r="F783" s="1"/>
      <c r="G783" s="1"/>
      <c r="H783" s="1"/>
      <c r="I783" s="99"/>
      <c r="J783" s="99"/>
      <c r="K783" s="99"/>
      <c r="L783" s="9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4:35">
      <c r="D784" s="1"/>
      <c r="E784" s="1"/>
      <c r="F784" s="1"/>
      <c r="G784" s="1"/>
      <c r="H784" s="1"/>
      <c r="I784" s="99"/>
      <c r="J784" s="99"/>
      <c r="K784" s="99"/>
      <c r="L784" s="9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4:35">
      <c r="D785" s="1"/>
      <c r="E785" s="1"/>
      <c r="F785" s="1"/>
      <c r="G785" s="1"/>
      <c r="H785" s="1"/>
      <c r="I785" s="99"/>
      <c r="J785" s="9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4:35">
      <c r="D786" s="1"/>
      <c r="E786" s="1"/>
      <c r="F786" s="1"/>
      <c r="G786" s="1"/>
      <c r="H786" s="1"/>
      <c r="I786" s="99"/>
      <c r="J786" s="99"/>
      <c r="K786" s="99"/>
      <c r="L786" s="9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99"/>
      <c r="Z786" s="1"/>
      <c r="AA786" s="1"/>
      <c r="AB786" s="1"/>
      <c r="AC786" s="99"/>
      <c r="AD786" s="1"/>
      <c r="AE786" s="1"/>
      <c r="AF786" s="1"/>
      <c r="AG786" s="1"/>
      <c r="AH786" s="1"/>
      <c r="AI786" s="1"/>
    </row>
    <row r="787" spans="4:35">
      <c r="D787" s="1"/>
      <c r="E787" s="1"/>
      <c r="F787" s="1"/>
      <c r="G787" s="1"/>
      <c r="H787" s="1"/>
      <c r="I787" s="99"/>
      <c r="J787" s="99"/>
      <c r="K787" s="9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4:35">
      <c r="D788" s="1"/>
      <c r="E788" s="1"/>
      <c r="F788" s="1"/>
      <c r="G788" s="1"/>
      <c r="H788" s="1"/>
      <c r="I788" s="99"/>
      <c r="J788" s="99"/>
      <c r="K788" s="9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4:35">
      <c r="D789" s="1"/>
      <c r="E789" s="1"/>
      <c r="F789" s="1"/>
      <c r="G789" s="1"/>
      <c r="H789" s="1"/>
      <c r="I789" s="99"/>
      <c r="J789" s="99"/>
      <c r="K789" s="99"/>
      <c r="L789" s="9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99"/>
      <c r="Z789" s="1"/>
      <c r="AA789" s="1"/>
      <c r="AB789" s="1"/>
      <c r="AC789" s="99"/>
      <c r="AD789" s="1"/>
      <c r="AE789" s="1"/>
      <c r="AF789" s="1"/>
      <c r="AG789" s="1"/>
      <c r="AH789" s="1"/>
      <c r="AI789" s="1"/>
    </row>
    <row r="790" spans="4:35">
      <c r="D790" s="1"/>
      <c r="E790" s="1"/>
      <c r="F790" s="1"/>
      <c r="G790" s="1"/>
      <c r="H790" s="1"/>
      <c r="I790" s="99"/>
      <c r="J790" s="99"/>
      <c r="K790" s="99"/>
      <c r="L790" s="9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99"/>
      <c r="Z790" s="99"/>
      <c r="AA790" s="1"/>
      <c r="AB790" s="1"/>
      <c r="AC790" s="99"/>
      <c r="AD790" s="1"/>
      <c r="AE790" s="1"/>
      <c r="AF790" s="1"/>
      <c r="AG790" s="1"/>
      <c r="AH790" s="1"/>
      <c r="AI790" s="1"/>
    </row>
    <row r="791" spans="4:35">
      <c r="D791" s="1"/>
      <c r="E791" s="1"/>
      <c r="F791" s="1"/>
      <c r="G791" s="1"/>
      <c r="H791" s="1"/>
      <c r="I791" s="99"/>
      <c r="J791" s="9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4:35">
      <c r="D792" s="1"/>
      <c r="E792" s="1"/>
      <c r="F792" s="1"/>
      <c r="G792" s="1"/>
      <c r="H792" s="1"/>
      <c r="I792" s="99"/>
      <c r="J792" s="99"/>
      <c r="K792" s="99"/>
      <c r="L792" s="9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99"/>
      <c r="Z792" s="1"/>
      <c r="AA792" s="1"/>
      <c r="AB792" s="1"/>
      <c r="AC792" s="99"/>
      <c r="AD792" s="1"/>
      <c r="AE792" s="1"/>
      <c r="AF792" s="1"/>
      <c r="AG792" s="1"/>
      <c r="AH792" s="1"/>
      <c r="AI792" s="1"/>
    </row>
    <row r="793" spans="4:35">
      <c r="D793" s="1"/>
      <c r="E793" s="1"/>
      <c r="F793" s="1"/>
      <c r="G793" s="1"/>
      <c r="H793" s="1"/>
      <c r="I793" s="99"/>
      <c r="J793" s="99"/>
      <c r="K793" s="99"/>
      <c r="L793" s="9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4:35">
      <c r="D794" s="1"/>
      <c r="E794" s="1"/>
      <c r="F794" s="1"/>
      <c r="G794" s="1"/>
      <c r="H794" s="1"/>
      <c r="I794" s="99"/>
      <c r="J794" s="99"/>
      <c r="K794" s="99"/>
      <c r="L794" s="9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99"/>
      <c r="Z794" s="1"/>
      <c r="AA794" s="1"/>
      <c r="AB794" s="1"/>
      <c r="AC794" s="99"/>
      <c r="AD794" s="1"/>
      <c r="AE794" s="1"/>
      <c r="AF794" s="1"/>
      <c r="AG794" s="1"/>
      <c r="AH794" s="1"/>
      <c r="AI794" s="1"/>
    </row>
    <row r="795" spans="4:35">
      <c r="D795" s="1"/>
      <c r="E795" s="1"/>
      <c r="F795" s="1"/>
      <c r="G795" s="1"/>
      <c r="H795" s="1"/>
      <c r="I795" s="99"/>
      <c r="J795" s="99"/>
      <c r="K795" s="99"/>
      <c r="L795" s="9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99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4:35">
      <c r="D796" s="1"/>
      <c r="E796" s="1"/>
      <c r="F796" s="1"/>
      <c r="G796" s="1"/>
      <c r="H796" s="1"/>
      <c r="I796" s="99"/>
      <c r="J796" s="99"/>
      <c r="K796" s="99"/>
      <c r="L796" s="9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99"/>
      <c r="Z796" s="1"/>
      <c r="AA796" s="1"/>
      <c r="AB796" s="1"/>
      <c r="AC796" s="99"/>
      <c r="AD796" s="1"/>
      <c r="AE796" s="1"/>
      <c r="AF796" s="1"/>
      <c r="AG796" s="1"/>
      <c r="AH796" s="1"/>
      <c r="AI796" s="1"/>
    </row>
    <row r="797" spans="4:35">
      <c r="D797" s="1"/>
      <c r="E797" s="1"/>
      <c r="F797" s="1"/>
      <c r="G797" s="1"/>
      <c r="H797" s="1"/>
      <c r="I797" s="99"/>
      <c r="J797" s="99"/>
      <c r="K797" s="99"/>
      <c r="L797" s="9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4:35">
      <c r="D798" s="1"/>
      <c r="E798" s="1"/>
      <c r="F798" s="1"/>
      <c r="G798" s="1"/>
      <c r="H798" s="1"/>
      <c r="I798" s="99"/>
      <c r="J798" s="9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4:35">
      <c r="D799" s="1"/>
      <c r="E799" s="1"/>
      <c r="F799" s="1"/>
      <c r="G799" s="1"/>
      <c r="H799" s="1"/>
      <c r="I799" s="99"/>
      <c r="J799" s="99"/>
      <c r="K799" s="99"/>
      <c r="L799" s="9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99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4:35">
      <c r="D800" s="1"/>
      <c r="E800" s="1"/>
      <c r="F800" s="1"/>
      <c r="G800" s="1"/>
      <c r="H800" s="1"/>
      <c r="I800" s="99"/>
      <c r="J800" s="99"/>
      <c r="K800" s="99"/>
      <c r="L800" s="9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99"/>
      <c r="Z800" s="1"/>
      <c r="AA800" s="1"/>
      <c r="AB800" s="1"/>
      <c r="AC800" s="99"/>
      <c r="AD800" s="1"/>
      <c r="AE800" s="1"/>
      <c r="AF800" s="1"/>
      <c r="AG800" s="1"/>
      <c r="AH800" s="1"/>
      <c r="AI800" s="1"/>
    </row>
    <row r="801" spans="4:35">
      <c r="D801" s="1"/>
      <c r="E801" s="1"/>
      <c r="F801" s="1"/>
      <c r="G801" s="1"/>
      <c r="H801" s="1"/>
      <c r="I801" s="99"/>
      <c r="J801" s="99"/>
      <c r="K801" s="99"/>
      <c r="L801" s="9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99"/>
      <c r="Z801" s="1"/>
      <c r="AA801" s="1"/>
      <c r="AB801" s="1"/>
      <c r="AC801" s="99"/>
      <c r="AD801" s="1"/>
      <c r="AE801" s="1"/>
      <c r="AF801" s="1"/>
      <c r="AG801" s="1"/>
      <c r="AH801" s="1"/>
      <c r="AI801" s="1"/>
    </row>
    <row r="802" spans="4:35">
      <c r="D802" s="1"/>
      <c r="E802" s="1"/>
      <c r="F802" s="1"/>
      <c r="G802" s="1"/>
      <c r="H802" s="1"/>
      <c r="I802" s="99"/>
      <c r="J802" s="99"/>
      <c r="K802" s="9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4:35">
      <c r="D803" s="1"/>
      <c r="E803" s="1"/>
      <c r="F803" s="1"/>
      <c r="G803" s="1"/>
      <c r="H803" s="1"/>
      <c r="I803" s="99"/>
      <c r="J803" s="99"/>
      <c r="K803" s="9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4:35">
      <c r="D804" s="1"/>
      <c r="E804" s="1"/>
      <c r="F804" s="1"/>
      <c r="G804" s="1"/>
      <c r="H804" s="1"/>
      <c r="I804" s="99"/>
      <c r="J804" s="99"/>
      <c r="K804" s="99"/>
      <c r="L804" s="9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99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4:35">
      <c r="D805" s="1"/>
      <c r="E805" s="1"/>
      <c r="F805" s="1"/>
      <c r="G805" s="1"/>
      <c r="H805" s="1"/>
      <c r="I805" s="99"/>
      <c r="J805" s="99"/>
      <c r="K805" s="99"/>
      <c r="L805" s="9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99"/>
      <c r="Z805" s="1"/>
      <c r="AA805" s="1"/>
      <c r="AB805" s="1"/>
      <c r="AC805" s="99"/>
      <c r="AD805" s="1"/>
      <c r="AE805" s="1"/>
      <c r="AF805" s="1"/>
      <c r="AG805" s="1"/>
      <c r="AH805" s="1"/>
      <c r="AI805" s="1"/>
    </row>
    <row r="806" spans="4:35">
      <c r="D806" s="1"/>
      <c r="E806" s="1"/>
      <c r="F806" s="1"/>
      <c r="G806" s="1"/>
      <c r="H806" s="1"/>
      <c r="I806" s="99"/>
      <c r="J806" s="99"/>
      <c r="K806" s="99"/>
      <c r="L806" s="9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99"/>
      <c r="Z806" s="1"/>
      <c r="AA806" s="1"/>
      <c r="AB806" s="1"/>
      <c r="AC806" s="99"/>
      <c r="AD806" s="1"/>
      <c r="AE806" s="1"/>
      <c r="AF806" s="1"/>
      <c r="AG806" s="1"/>
      <c r="AH806" s="1"/>
      <c r="AI806" s="1"/>
    </row>
    <row r="807" spans="4:35">
      <c r="D807" s="1"/>
      <c r="E807" s="1"/>
      <c r="F807" s="1"/>
      <c r="G807" s="1"/>
      <c r="H807" s="1"/>
      <c r="I807" s="99"/>
      <c r="J807" s="99"/>
      <c r="K807" s="99"/>
      <c r="L807" s="9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4:35">
      <c r="D808" s="1"/>
      <c r="E808" s="1"/>
      <c r="F808" s="1"/>
      <c r="G808" s="1"/>
      <c r="H808" s="1"/>
      <c r="I808" s="99"/>
      <c r="J808" s="99"/>
      <c r="K808" s="99"/>
      <c r="L808" s="9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99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4:35">
      <c r="D809" s="1"/>
      <c r="E809" s="1"/>
      <c r="F809" s="1"/>
      <c r="G809" s="1"/>
      <c r="H809" s="1"/>
      <c r="I809" s="99"/>
      <c r="J809" s="99"/>
      <c r="K809" s="99"/>
      <c r="L809" s="9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4:35">
      <c r="D810" s="1"/>
      <c r="E810" s="1"/>
      <c r="F810" s="1"/>
      <c r="G810" s="1"/>
      <c r="H810" s="1"/>
      <c r="I810" s="99"/>
      <c r="J810" s="99"/>
      <c r="K810" s="99"/>
      <c r="L810" s="9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99"/>
      <c r="Z810" s="1"/>
      <c r="AA810" s="1"/>
      <c r="AB810" s="1"/>
      <c r="AC810" s="99"/>
      <c r="AD810" s="1"/>
      <c r="AE810" s="1"/>
      <c r="AF810" s="1"/>
      <c r="AG810" s="1"/>
      <c r="AH810" s="1"/>
      <c r="AI810" s="1"/>
    </row>
    <row r="811" spans="4:35">
      <c r="D811" s="1"/>
      <c r="E811" s="1"/>
      <c r="F811" s="1"/>
      <c r="G811" s="1"/>
      <c r="H811" s="1"/>
      <c r="I811" s="99"/>
      <c r="J811" s="9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4:35">
      <c r="D812" s="1"/>
      <c r="E812" s="1"/>
      <c r="F812" s="1"/>
      <c r="G812" s="1"/>
      <c r="H812" s="1"/>
      <c r="I812" s="99"/>
      <c r="J812" s="99"/>
      <c r="K812" s="99"/>
      <c r="L812" s="9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4:35">
      <c r="D813" s="1"/>
      <c r="E813" s="1"/>
      <c r="F813" s="1"/>
      <c r="G813" s="1"/>
      <c r="H813" s="1"/>
      <c r="I813" s="99"/>
      <c r="J813" s="99"/>
      <c r="K813" s="9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4:35">
      <c r="D814" s="1"/>
      <c r="E814" s="1"/>
      <c r="F814" s="1"/>
      <c r="G814" s="1"/>
      <c r="H814" s="1"/>
      <c r="I814" s="99"/>
      <c r="J814" s="99"/>
      <c r="K814" s="99"/>
      <c r="L814" s="9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99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4:35">
      <c r="D815" s="1"/>
      <c r="E815" s="1"/>
      <c r="F815" s="1"/>
      <c r="G815" s="1"/>
      <c r="H815" s="1"/>
      <c r="I815" s="99"/>
      <c r="J815" s="99"/>
      <c r="K815" s="99"/>
      <c r="L815" s="9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99"/>
      <c r="Z815" s="1"/>
      <c r="AA815" s="1"/>
      <c r="AB815" s="1"/>
      <c r="AC815" s="99"/>
      <c r="AD815" s="1"/>
      <c r="AE815" s="1"/>
      <c r="AF815" s="1"/>
      <c r="AG815" s="1"/>
      <c r="AH815" s="1"/>
      <c r="AI815" s="1"/>
    </row>
    <row r="816" spans="4:35">
      <c r="D816" s="1"/>
      <c r="E816" s="1"/>
      <c r="F816" s="1"/>
      <c r="G816" s="1"/>
      <c r="H816" s="1"/>
      <c r="I816" s="99"/>
      <c r="J816" s="9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4:35">
      <c r="D817" s="1"/>
      <c r="E817" s="1"/>
      <c r="F817" s="1"/>
      <c r="G817" s="1"/>
      <c r="H817" s="1"/>
      <c r="I817" s="99"/>
      <c r="J817" s="99"/>
      <c r="K817" s="9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4:35">
      <c r="D818" s="1"/>
      <c r="E818" s="1"/>
      <c r="F818" s="1"/>
      <c r="G818" s="1"/>
      <c r="H818" s="1"/>
      <c r="I818" s="99"/>
      <c r="J818" s="99"/>
      <c r="K818" s="99"/>
      <c r="L818" s="9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99"/>
      <c r="Z818" s="99"/>
      <c r="AA818" s="1"/>
      <c r="AB818" s="1"/>
      <c r="AC818" s="99"/>
      <c r="AD818" s="1"/>
      <c r="AE818" s="1"/>
      <c r="AF818" s="1"/>
      <c r="AG818" s="1"/>
      <c r="AH818" s="1"/>
      <c r="AI818" s="1"/>
    </row>
    <row r="819" spans="4:35">
      <c r="D819" s="1"/>
      <c r="E819" s="1"/>
      <c r="F819" s="1"/>
      <c r="G819" s="1"/>
      <c r="H819" s="1"/>
      <c r="I819" s="99"/>
      <c r="J819" s="99"/>
      <c r="K819" s="99"/>
      <c r="L819" s="9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4:35">
      <c r="D820" s="1"/>
      <c r="E820" s="1"/>
      <c r="F820" s="1"/>
      <c r="G820" s="1"/>
      <c r="H820" s="1"/>
      <c r="I820" s="99"/>
      <c r="J820" s="99"/>
      <c r="K820" s="99"/>
      <c r="L820" s="9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99"/>
      <c r="Z820" s="1"/>
      <c r="AA820" s="1"/>
      <c r="AB820" s="1"/>
      <c r="AC820" s="99"/>
      <c r="AD820" s="1"/>
      <c r="AE820" s="1"/>
      <c r="AF820" s="1"/>
      <c r="AG820" s="1"/>
      <c r="AH820" s="1"/>
      <c r="AI820" s="1"/>
    </row>
    <row r="821" spans="4:35">
      <c r="D821" s="1"/>
      <c r="E821" s="1"/>
      <c r="F821" s="1"/>
      <c r="G821" s="1"/>
      <c r="H821" s="1"/>
      <c r="I821" s="99"/>
      <c r="J821" s="99"/>
      <c r="K821" s="99"/>
      <c r="L821" s="9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99"/>
      <c r="Z821" s="1"/>
      <c r="AA821" s="1"/>
      <c r="AB821" s="1"/>
      <c r="AC821" s="99"/>
      <c r="AD821" s="1"/>
      <c r="AE821" s="1"/>
      <c r="AF821" s="1"/>
      <c r="AG821" s="1"/>
      <c r="AH821" s="1"/>
      <c r="AI821" s="1"/>
    </row>
    <row r="822" spans="4:35">
      <c r="D822" s="1"/>
      <c r="E822" s="1"/>
      <c r="F822" s="1"/>
      <c r="G822" s="1"/>
      <c r="H822" s="1"/>
      <c r="I822" s="99"/>
      <c r="J822" s="9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4:35">
      <c r="D823" s="1"/>
      <c r="E823" s="1"/>
      <c r="F823" s="1"/>
      <c r="G823" s="1"/>
      <c r="H823" s="1"/>
      <c r="I823" s="99"/>
      <c r="J823" s="99"/>
      <c r="K823" s="9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4:35">
      <c r="D824" s="1"/>
      <c r="E824" s="1"/>
      <c r="F824" s="1"/>
      <c r="G824" s="1"/>
      <c r="H824" s="1"/>
      <c r="I824" s="99"/>
      <c r="J824" s="99"/>
      <c r="K824" s="99"/>
      <c r="L824" s="9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4:35">
      <c r="D825" s="1"/>
      <c r="E825" s="1"/>
      <c r="F825" s="1"/>
      <c r="G825" s="1"/>
      <c r="H825" s="1"/>
      <c r="I825" s="99"/>
      <c r="J825" s="99"/>
      <c r="K825" s="99"/>
      <c r="L825" s="9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4:35">
      <c r="D826" s="1"/>
      <c r="E826" s="1"/>
      <c r="F826" s="1"/>
      <c r="G826" s="1"/>
      <c r="H826" s="1"/>
      <c r="I826" s="99"/>
      <c r="J826" s="99"/>
      <c r="K826" s="99"/>
      <c r="L826" s="9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99"/>
      <c r="Z826" s="99"/>
      <c r="AA826" s="1"/>
      <c r="AB826" s="1"/>
      <c r="AC826" s="99"/>
      <c r="AD826" s="1"/>
      <c r="AE826" s="1"/>
      <c r="AF826" s="1"/>
      <c r="AG826" s="1"/>
      <c r="AH826" s="1"/>
      <c r="AI826" s="1"/>
    </row>
    <row r="827" spans="4:35">
      <c r="D827" s="1"/>
      <c r="E827" s="1"/>
      <c r="F827" s="1"/>
      <c r="G827" s="1"/>
      <c r="H827" s="1"/>
      <c r="I827" s="99"/>
      <c r="J827" s="99"/>
      <c r="K827" s="99"/>
      <c r="L827" s="9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4:35">
      <c r="D828" s="1"/>
      <c r="E828" s="1"/>
      <c r="F828" s="1"/>
      <c r="G828" s="1"/>
      <c r="H828" s="1"/>
      <c r="I828" s="99"/>
      <c r="J828" s="99"/>
      <c r="K828" s="99"/>
      <c r="L828" s="9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4:35">
      <c r="D829" s="1"/>
      <c r="E829" s="1"/>
      <c r="F829" s="1"/>
      <c r="G829" s="1"/>
      <c r="H829" s="1"/>
      <c r="I829" s="99"/>
      <c r="J829" s="99"/>
      <c r="K829" s="99"/>
      <c r="L829" s="9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4:35">
      <c r="D830" s="1"/>
      <c r="E830" s="1"/>
      <c r="F830" s="1"/>
      <c r="G830" s="1"/>
      <c r="H830" s="1"/>
      <c r="I830" s="99"/>
      <c r="J830" s="99"/>
      <c r="K830" s="99"/>
      <c r="L830" s="9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99"/>
      <c r="Z830" s="1"/>
      <c r="AA830" s="1"/>
      <c r="AB830" s="1"/>
      <c r="AC830" s="99"/>
      <c r="AD830" s="1"/>
      <c r="AE830" s="1"/>
      <c r="AF830" s="1"/>
      <c r="AG830" s="1"/>
      <c r="AH830" s="1"/>
      <c r="AI830" s="1"/>
    </row>
    <row r="831" spans="4:35">
      <c r="D831" s="1"/>
      <c r="E831" s="1"/>
      <c r="F831" s="1"/>
      <c r="G831" s="1"/>
      <c r="H831" s="1"/>
      <c r="I831" s="99"/>
      <c r="J831" s="99"/>
      <c r="K831" s="9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4:35">
      <c r="D832" s="1"/>
      <c r="E832" s="1"/>
      <c r="F832" s="1"/>
      <c r="G832" s="1"/>
      <c r="H832" s="1"/>
      <c r="I832" s="99"/>
      <c r="J832" s="99"/>
      <c r="K832" s="99"/>
      <c r="L832" s="9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99"/>
      <c r="Z832" s="1"/>
      <c r="AA832" s="1"/>
      <c r="AB832" s="1"/>
      <c r="AC832" s="99"/>
      <c r="AD832" s="1"/>
      <c r="AE832" s="1"/>
      <c r="AF832" s="1"/>
      <c r="AG832" s="1"/>
      <c r="AH832" s="1"/>
      <c r="AI832" s="1"/>
    </row>
    <row r="833" spans="4:35">
      <c r="D833" s="1"/>
      <c r="E833" s="1"/>
      <c r="F833" s="1"/>
      <c r="G833" s="1"/>
      <c r="H833" s="1"/>
      <c r="I833" s="99"/>
      <c r="J833" s="99"/>
      <c r="K833" s="99"/>
      <c r="L833" s="9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4:35">
      <c r="D834" s="1"/>
      <c r="E834" s="1"/>
      <c r="F834" s="1"/>
      <c r="G834" s="1"/>
      <c r="H834" s="1"/>
      <c r="I834" s="99"/>
      <c r="J834" s="99"/>
      <c r="K834" s="99"/>
      <c r="L834" s="9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99"/>
      <c r="Z834" s="99"/>
      <c r="AA834" s="1"/>
      <c r="AB834" s="1"/>
      <c r="AC834" s="99"/>
      <c r="AD834" s="1"/>
      <c r="AE834" s="1"/>
      <c r="AF834" s="1"/>
      <c r="AG834" s="1"/>
      <c r="AH834" s="1"/>
      <c r="AI834" s="1"/>
    </row>
    <row r="835" spans="4:35">
      <c r="D835" s="1"/>
      <c r="E835" s="1"/>
      <c r="F835" s="1"/>
      <c r="G835" s="1"/>
      <c r="H835" s="1"/>
      <c r="I835" s="99"/>
      <c r="J835" s="99"/>
      <c r="K835" s="99"/>
      <c r="L835" s="9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99"/>
      <c r="Z835" s="99"/>
      <c r="AA835" s="1"/>
      <c r="AB835" s="1"/>
      <c r="AC835" s="99"/>
      <c r="AD835" s="1"/>
      <c r="AE835" s="1"/>
      <c r="AF835" s="1"/>
      <c r="AG835" s="1"/>
      <c r="AH835" s="1"/>
      <c r="AI835" s="1"/>
    </row>
    <row r="836" spans="4:35">
      <c r="D836" s="1"/>
      <c r="E836" s="1"/>
      <c r="F836" s="1"/>
      <c r="G836" s="1"/>
      <c r="H836" s="1"/>
      <c r="I836" s="99"/>
      <c r="J836" s="99"/>
      <c r="K836" s="99"/>
      <c r="L836" s="9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99"/>
      <c r="Z836" s="1"/>
      <c r="AA836" s="1"/>
      <c r="AB836" s="1"/>
      <c r="AC836" s="99"/>
      <c r="AD836" s="1"/>
      <c r="AE836" s="1"/>
      <c r="AF836" s="1"/>
      <c r="AG836" s="1"/>
      <c r="AH836" s="1"/>
      <c r="AI836" s="1"/>
    </row>
    <row r="837" spans="4:35">
      <c r="D837" s="1"/>
      <c r="E837" s="1"/>
      <c r="F837" s="1"/>
      <c r="G837" s="1"/>
      <c r="H837" s="1"/>
      <c r="I837" s="99"/>
      <c r="J837" s="99"/>
      <c r="K837" s="99"/>
      <c r="L837" s="9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99"/>
      <c r="Z837" s="1"/>
      <c r="AA837" s="1"/>
      <c r="AB837" s="1"/>
      <c r="AC837" s="99"/>
      <c r="AD837" s="1"/>
      <c r="AE837" s="1"/>
      <c r="AF837" s="1"/>
      <c r="AG837" s="1"/>
      <c r="AH837" s="1"/>
      <c r="AI837" s="1"/>
    </row>
    <row r="838" spans="4:35">
      <c r="D838" s="1"/>
      <c r="E838" s="1"/>
      <c r="F838" s="1"/>
      <c r="G838" s="1"/>
      <c r="H838" s="1"/>
      <c r="I838" s="99"/>
      <c r="J838" s="99"/>
      <c r="K838" s="99"/>
      <c r="L838" s="9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4:35">
      <c r="D839" s="1"/>
      <c r="E839" s="1"/>
      <c r="F839" s="1"/>
      <c r="G839" s="1"/>
      <c r="H839" s="1"/>
      <c r="I839" s="99"/>
      <c r="J839" s="9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4:35">
      <c r="D840" s="1"/>
      <c r="E840" s="1"/>
      <c r="F840" s="1"/>
      <c r="G840" s="1"/>
      <c r="H840" s="1"/>
      <c r="I840" s="99"/>
      <c r="J840" s="99"/>
      <c r="K840" s="99"/>
      <c r="L840" s="9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99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4:35">
      <c r="D841" s="1"/>
      <c r="E841" s="1"/>
      <c r="F841" s="1"/>
      <c r="G841" s="1"/>
      <c r="H841" s="1"/>
      <c r="I841" s="99"/>
      <c r="J841" s="9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4:35">
      <c r="D842" s="1"/>
      <c r="E842" s="1"/>
      <c r="F842" s="1"/>
      <c r="G842" s="1"/>
      <c r="H842" s="1"/>
      <c r="I842" s="99"/>
      <c r="J842" s="9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4:35">
      <c r="D843" s="1"/>
      <c r="E843" s="1"/>
      <c r="F843" s="1"/>
      <c r="G843" s="1"/>
      <c r="H843" s="1"/>
      <c r="I843" s="99"/>
      <c r="J843" s="99"/>
      <c r="K843" s="99"/>
      <c r="L843" s="9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4:35">
      <c r="D844" s="1"/>
      <c r="E844" s="1"/>
      <c r="F844" s="1"/>
      <c r="G844" s="1"/>
      <c r="H844" s="1"/>
      <c r="I844" s="99"/>
      <c r="J844" s="99"/>
      <c r="K844" s="99"/>
      <c r="L844" s="9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4:35">
      <c r="D845" s="1"/>
      <c r="E845" s="1"/>
      <c r="F845" s="1"/>
      <c r="G845" s="1"/>
      <c r="H845" s="1"/>
      <c r="I845" s="99"/>
      <c r="J845" s="99"/>
      <c r="K845" s="99"/>
      <c r="L845" s="9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99"/>
      <c r="Z845" s="1"/>
      <c r="AA845" s="1"/>
      <c r="AB845" s="1"/>
      <c r="AC845" s="99"/>
      <c r="AD845" s="1"/>
      <c r="AE845" s="1"/>
      <c r="AF845" s="1"/>
      <c r="AG845" s="1"/>
      <c r="AH845" s="1"/>
      <c r="AI845" s="1"/>
    </row>
    <row r="846" spans="4:35">
      <c r="D846" s="1"/>
      <c r="E846" s="1"/>
      <c r="F846" s="1"/>
      <c r="G846" s="1"/>
      <c r="H846" s="1"/>
      <c r="I846" s="99"/>
      <c r="J846" s="9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4:35">
      <c r="D847" s="1"/>
      <c r="E847" s="1"/>
      <c r="F847" s="1"/>
      <c r="G847" s="1"/>
      <c r="H847" s="1"/>
      <c r="I847" s="99"/>
      <c r="J847" s="99"/>
      <c r="K847" s="99"/>
      <c r="L847" s="9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99"/>
      <c r="Z847" s="99"/>
      <c r="AA847" s="1"/>
      <c r="AB847" s="1"/>
      <c r="AC847" s="99"/>
      <c r="AD847" s="1"/>
      <c r="AE847" s="1"/>
      <c r="AF847" s="1"/>
      <c r="AG847" s="1"/>
      <c r="AH847" s="1"/>
      <c r="AI847" s="1"/>
    </row>
    <row r="848" spans="4:35">
      <c r="D848" s="1"/>
      <c r="E848" s="1"/>
      <c r="F848" s="1"/>
      <c r="G848" s="1"/>
      <c r="H848" s="1"/>
      <c r="I848" s="99"/>
      <c r="J848" s="99"/>
      <c r="K848" s="99"/>
      <c r="L848" s="9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99"/>
      <c r="Z848" s="1"/>
      <c r="AA848" s="1"/>
      <c r="AB848" s="1"/>
      <c r="AC848" s="99"/>
      <c r="AD848" s="1"/>
      <c r="AE848" s="1"/>
      <c r="AF848" s="1"/>
      <c r="AG848" s="1"/>
      <c r="AH848" s="1"/>
      <c r="AI848" s="1"/>
    </row>
    <row r="849" spans="4:35">
      <c r="D849" s="1"/>
      <c r="E849" s="1"/>
      <c r="F849" s="1"/>
      <c r="G849" s="1"/>
      <c r="H849" s="1"/>
      <c r="I849" s="99"/>
      <c r="J849" s="99"/>
      <c r="K849" s="99"/>
      <c r="L849" s="9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99"/>
      <c r="Z849" s="1"/>
      <c r="AA849" s="1"/>
      <c r="AB849" s="1"/>
      <c r="AC849" s="99"/>
      <c r="AD849" s="1"/>
      <c r="AE849" s="1"/>
      <c r="AF849" s="1"/>
      <c r="AG849" s="1"/>
      <c r="AH849" s="1"/>
      <c r="AI849" s="1"/>
    </row>
    <row r="850" spans="4:35">
      <c r="D850" s="1"/>
      <c r="E850" s="1"/>
      <c r="F850" s="1"/>
      <c r="G850" s="1"/>
      <c r="H850" s="1"/>
      <c r="I850" s="99"/>
      <c r="J850" s="99"/>
      <c r="K850" s="99"/>
      <c r="L850" s="9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4:35">
      <c r="D851" s="1"/>
      <c r="E851" s="1"/>
      <c r="F851" s="1"/>
      <c r="G851" s="1"/>
      <c r="H851" s="1"/>
      <c r="I851" s="99"/>
      <c r="J851" s="9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4:35">
      <c r="D852" s="1"/>
      <c r="E852" s="1"/>
      <c r="F852" s="1"/>
      <c r="G852" s="1"/>
      <c r="H852" s="1"/>
      <c r="I852" s="99"/>
      <c r="J852" s="99"/>
      <c r="K852" s="9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4:35">
      <c r="D853" s="1"/>
      <c r="E853" s="1"/>
      <c r="F853" s="1"/>
      <c r="G853" s="1"/>
      <c r="H853" s="1"/>
      <c r="I853" s="99"/>
      <c r="J853" s="99"/>
      <c r="K853" s="99"/>
      <c r="L853" s="9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4:35">
      <c r="D854" s="1"/>
      <c r="E854" s="1"/>
      <c r="F854" s="1"/>
      <c r="G854" s="1"/>
      <c r="H854" s="1"/>
      <c r="I854" s="99"/>
      <c r="J854" s="99"/>
      <c r="K854" s="99"/>
      <c r="L854" s="9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99"/>
      <c r="Z854" s="1"/>
      <c r="AA854" s="1"/>
      <c r="AB854" s="1"/>
      <c r="AC854" s="99"/>
      <c r="AD854" s="1"/>
      <c r="AE854" s="1"/>
      <c r="AF854" s="1"/>
      <c r="AG854" s="1"/>
      <c r="AH854" s="1"/>
      <c r="AI854" s="1"/>
    </row>
    <row r="855" spans="4:35">
      <c r="D855" s="1"/>
      <c r="E855" s="1"/>
      <c r="F855" s="1"/>
      <c r="G855" s="1"/>
      <c r="H855" s="1"/>
      <c r="I855" s="99"/>
      <c r="J855" s="99"/>
      <c r="K855" s="9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4:35">
      <c r="D856" s="1"/>
      <c r="E856" s="1"/>
      <c r="F856" s="1"/>
      <c r="G856" s="1"/>
      <c r="H856" s="1"/>
      <c r="I856" s="99"/>
      <c r="J856" s="99"/>
      <c r="K856" s="99"/>
      <c r="L856" s="9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99"/>
      <c r="Z856" s="1"/>
      <c r="AA856" s="1"/>
      <c r="AB856" s="1"/>
      <c r="AC856" s="99"/>
      <c r="AD856" s="1"/>
      <c r="AE856" s="1"/>
      <c r="AF856" s="1"/>
      <c r="AG856" s="1"/>
      <c r="AH856" s="1"/>
      <c r="AI856" s="1"/>
    </row>
    <row r="857" spans="4:35">
      <c r="D857" s="1"/>
      <c r="E857" s="1"/>
      <c r="F857" s="1"/>
      <c r="G857" s="1"/>
      <c r="H857" s="1"/>
      <c r="I857" s="99"/>
      <c r="J857" s="99"/>
      <c r="K857" s="99"/>
      <c r="L857" s="9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4:35">
      <c r="D858" s="1"/>
      <c r="E858" s="1"/>
      <c r="F858" s="1"/>
      <c r="G858" s="1"/>
      <c r="H858" s="1"/>
      <c r="I858" s="99"/>
      <c r="J858" s="99"/>
      <c r="K858" s="99"/>
      <c r="L858" s="9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99"/>
      <c r="Z858" s="99"/>
      <c r="AA858" s="1"/>
      <c r="AB858" s="1"/>
      <c r="AC858" s="99"/>
      <c r="AD858" s="1"/>
      <c r="AE858" s="1"/>
      <c r="AF858" s="1"/>
      <c r="AG858" s="1"/>
      <c r="AH858" s="1"/>
      <c r="AI858" s="1"/>
    </row>
    <row r="859" spans="4:35">
      <c r="D859" s="1"/>
      <c r="E859" s="1"/>
      <c r="F859" s="1"/>
      <c r="G859" s="1"/>
      <c r="H859" s="1"/>
      <c r="I859" s="99"/>
      <c r="J859" s="99"/>
      <c r="K859" s="9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4:35">
      <c r="D860" s="1"/>
      <c r="E860" s="1"/>
      <c r="F860" s="1"/>
      <c r="G860" s="1"/>
      <c r="H860" s="1"/>
      <c r="I860" s="99"/>
      <c r="J860" s="99"/>
      <c r="K860" s="99"/>
      <c r="L860" s="9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99"/>
      <c r="Z860" s="1"/>
      <c r="AA860" s="1"/>
      <c r="AB860" s="1"/>
      <c r="AC860" s="99"/>
      <c r="AD860" s="1"/>
      <c r="AE860" s="1"/>
      <c r="AF860" s="1"/>
      <c r="AG860" s="1"/>
      <c r="AH860" s="1"/>
      <c r="AI860" s="1"/>
    </row>
    <row r="861" spans="4:35">
      <c r="D861" s="1"/>
      <c r="E861" s="1"/>
      <c r="F861" s="1"/>
      <c r="G861" s="1"/>
      <c r="H861" s="1"/>
      <c r="I861" s="99"/>
      <c r="J861" s="9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4:35">
      <c r="D862" s="1"/>
      <c r="E862" s="1"/>
      <c r="F862" s="1"/>
      <c r="G862" s="1"/>
      <c r="H862" s="1"/>
      <c r="I862" s="99"/>
      <c r="J862" s="99"/>
      <c r="K862" s="99"/>
      <c r="L862" s="9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99"/>
      <c r="Z862" s="99"/>
      <c r="AA862" s="1"/>
      <c r="AB862" s="1"/>
      <c r="AC862" s="99"/>
      <c r="AD862" s="1"/>
      <c r="AE862" s="1"/>
      <c r="AF862" s="1"/>
      <c r="AG862" s="1"/>
      <c r="AH862" s="1"/>
      <c r="AI862" s="1"/>
    </row>
    <row r="863" spans="4:35">
      <c r="D863" s="1"/>
      <c r="E863" s="1"/>
      <c r="F863" s="1"/>
      <c r="G863" s="1"/>
      <c r="H863" s="1"/>
      <c r="I863" s="99"/>
      <c r="J863" s="9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4:35">
      <c r="D864" s="1"/>
      <c r="E864" s="1"/>
      <c r="F864" s="1"/>
      <c r="G864" s="1"/>
      <c r="H864" s="1"/>
      <c r="I864" s="99"/>
      <c r="J864" s="99"/>
      <c r="K864" s="99"/>
      <c r="L864" s="9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99"/>
      <c r="Z864" s="99"/>
      <c r="AA864" s="1"/>
      <c r="AB864" s="1"/>
      <c r="AC864" s="99"/>
      <c r="AD864" s="1"/>
      <c r="AE864" s="1"/>
      <c r="AF864" s="1"/>
      <c r="AG864" s="1"/>
      <c r="AH864" s="1"/>
      <c r="AI864" s="1"/>
    </row>
    <row r="865" spans="4:35">
      <c r="D865" s="1"/>
      <c r="E865" s="1"/>
      <c r="F865" s="1"/>
      <c r="G865" s="1"/>
      <c r="H865" s="1"/>
      <c r="I865" s="99"/>
      <c r="J865" s="99"/>
      <c r="K865" s="9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4:35">
      <c r="D866" s="1"/>
      <c r="E866" s="1"/>
      <c r="F866" s="1"/>
      <c r="G866" s="1"/>
      <c r="H866" s="1"/>
      <c r="I866" s="99"/>
      <c r="J866" s="99"/>
      <c r="K866" s="99"/>
      <c r="L866" s="9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99"/>
      <c r="Z866" s="99"/>
      <c r="AA866" s="1"/>
      <c r="AB866" s="1"/>
      <c r="AC866" s="99"/>
      <c r="AD866" s="1"/>
      <c r="AE866" s="1"/>
      <c r="AF866" s="1"/>
      <c r="AG866" s="1"/>
      <c r="AH866" s="1"/>
      <c r="AI866" s="1"/>
    </row>
    <row r="867" spans="4:35">
      <c r="D867" s="1"/>
      <c r="E867" s="1"/>
      <c r="F867" s="1"/>
      <c r="G867" s="1"/>
      <c r="H867" s="1"/>
      <c r="I867" s="99"/>
      <c r="J867" s="9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4:35">
      <c r="D868" s="1"/>
      <c r="E868" s="1"/>
      <c r="F868" s="1"/>
      <c r="G868" s="1"/>
      <c r="H868" s="1"/>
      <c r="I868" s="99"/>
      <c r="J868" s="1"/>
      <c r="K868" s="99"/>
      <c r="L868" s="9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99"/>
      <c r="Z868" s="1"/>
      <c r="AA868" s="1"/>
      <c r="AB868" s="1"/>
      <c r="AC868" s="99"/>
      <c r="AD868" s="1"/>
      <c r="AE868" s="1"/>
      <c r="AF868" s="1"/>
      <c r="AG868" s="1"/>
      <c r="AH868" s="1"/>
      <c r="AI868" s="1"/>
    </row>
    <row r="869" spans="4:35">
      <c r="D869" s="1"/>
      <c r="E869" s="1"/>
      <c r="F869" s="1"/>
      <c r="G869" s="1"/>
      <c r="H869" s="1"/>
      <c r="I869" s="99"/>
      <c r="J869" s="1"/>
      <c r="K869" s="99"/>
      <c r="L869" s="9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99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4:35">
      <c r="D870" s="1"/>
      <c r="E870" s="1"/>
      <c r="F870" s="1"/>
      <c r="G870" s="1"/>
      <c r="H870" s="1"/>
      <c r="I870" s="99"/>
      <c r="J870" s="99"/>
      <c r="K870" s="9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4:35">
      <c r="D871" s="1"/>
      <c r="E871" s="1"/>
      <c r="F871" s="1"/>
      <c r="G871" s="1"/>
      <c r="H871" s="1"/>
      <c r="I871" s="99"/>
      <c r="J871" s="99"/>
      <c r="K871" s="99"/>
      <c r="L871" s="9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4:35">
      <c r="D872" s="1"/>
      <c r="E872" s="1"/>
      <c r="F872" s="1"/>
      <c r="G872" s="1"/>
      <c r="H872" s="1"/>
      <c r="I872" s="99"/>
      <c r="J872" s="9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4:35">
      <c r="D873" s="1"/>
      <c r="E873" s="1"/>
      <c r="F873" s="1"/>
      <c r="G873" s="1"/>
      <c r="H873" s="1"/>
      <c r="I873" s="99"/>
      <c r="J873" s="99"/>
      <c r="K873" s="99"/>
      <c r="L873" s="9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4:35">
      <c r="D874" s="1"/>
      <c r="E874" s="1"/>
      <c r="F874" s="1"/>
      <c r="G874" s="1"/>
      <c r="H874" s="1"/>
      <c r="I874" s="99"/>
      <c r="J874" s="99"/>
      <c r="K874" s="99"/>
      <c r="L874" s="9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99"/>
      <c r="Z874" s="99"/>
      <c r="AA874" s="1"/>
      <c r="AB874" s="1"/>
      <c r="AC874" s="99"/>
      <c r="AD874" s="1"/>
      <c r="AE874" s="1"/>
      <c r="AF874" s="1"/>
      <c r="AG874" s="1"/>
      <c r="AH874" s="1"/>
      <c r="AI874" s="1"/>
    </row>
    <row r="875" spans="4:35">
      <c r="D875" s="1"/>
      <c r="E875" s="1"/>
      <c r="F875" s="1"/>
      <c r="G875" s="1"/>
      <c r="H875" s="1"/>
      <c r="I875" s="99"/>
      <c r="J875" s="99"/>
      <c r="K875" s="9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4:35">
      <c r="D876" s="1"/>
      <c r="E876" s="1"/>
      <c r="F876" s="1"/>
      <c r="G876" s="1"/>
      <c r="H876" s="1"/>
      <c r="I876" s="99"/>
      <c r="J876" s="99"/>
      <c r="K876" s="99"/>
      <c r="L876" s="9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99"/>
      <c r="Z876" s="1"/>
      <c r="AA876" s="1"/>
      <c r="AB876" s="1"/>
      <c r="AC876" s="99"/>
      <c r="AD876" s="1"/>
      <c r="AE876" s="1"/>
      <c r="AF876" s="1"/>
      <c r="AG876" s="1"/>
      <c r="AH876" s="1"/>
      <c r="AI876" s="1"/>
    </row>
    <row r="877" spans="4:35">
      <c r="D877" s="1"/>
      <c r="E877" s="1"/>
      <c r="F877" s="1"/>
      <c r="G877" s="1"/>
      <c r="H877" s="1"/>
      <c r="I877" s="99"/>
      <c r="J877" s="9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4:35">
      <c r="D878" s="1"/>
      <c r="E878" s="1"/>
      <c r="F878" s="1"/>
      <c r="G878" s="1"/>
      <c r="H878" s="1"/>
      <c r="I878" s="99"/>
      <c r="J878" s="99"/>
      <c r="K878" s="99"/>
      <c r="L878" s="9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99"/>
      <c r="Z878" s="99"/>
      <c r="AA878" s="1"/>
      <c r="AB878" s="1"/>
      <c r="AC878" s="99"/>
      <c r="AD878" s="1"/>
      <c r="AE878" s="1"/>
      <c r="AF878" s="1"/>
      <c r="AG878" s="1"/>
      <c r="AH878" s="1"/>
      <c r="AI878" s="1"/>
    </row>
    <row r="879" spans="4:35">
      <c r="D879" s="1"/>
      <c r="E879" s="1"/>
      <c r="F879" s="1"/>
      <c r="G879" s="1"/>
      <c r="H879" s="1"/>
      <c r="I879" s="99"/>
      <c r="J879" s="99"/>
      <c r="K879" s="99"/>
      <c r="L879" s="9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99"/>
      <c r="Z879" s="99"/>
      <c r="AA879" s="1"/>
      <c r="AB879" s="1"/>
      <c r="AC879" s="99"/>
      <c r="AD879" s="1"/>
      <c r="AE879" s="1"/>
      <c r="AF879" s="1"/>
      <c r="AG879" s="1"/>
      <c r="AH879" s="1"/>
      <c r="AI879" s="1"/>
    </row>
    <row r="880" spans="4:35">
      <c r="D880" s="1"/>
      <c r="E880" s="1"/>
      <c r="F880" s="1"/>
      <c r="G880" s="1"/>
      <c r="H880" s="1"/>
      <c r="I880" s="99"/>
      <c r="J880" s="99"/>
      <c r="K880" s="99"/>
      <c r="L880" s="9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4:35">
      <c r="D881" s="1"/>
      <c r="E881" s="1"/>
      <c r="F881" s="1"/>
      <c r="G881" s="1"/>
      <c r="H881" s="1"/>
      <c r="I881" s="99"/>
      <c r="J881" s="99"/>
      <c r="K881" s="99"/>
      <c r="L881" s="9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4:35">
      <c r="D882" s="1"/>
      <c r="E882" s="1"/>
      <c r="F882" s="1"/>
      <c r="G882" s="1"/>
      <c r="H882" s="1"/>
      <c r="I882" s="99"/>
      <c r="J882" s="99"/>
      <c r="K882" s="99"/>
      <c r="L882" s="9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99"/>
      <c r="Z882" s="99"/>
      <c r="AA882" s="1"/>
      <c r="AB882" s="1"/>
      <c r="AC882" s="99"/>
      <c r="AD882" s="1"/>
      <c r="AE882" s="1"/>
      <c r="AF882" s="1"/>
      <c r="AG882" s="1"/>
      <c r="AH882" s="1"/>
      <c r="AI882" s="1"/>
    </row>
    <row r="883" spans="4:35">
      <c r="D883" s="1"/>
      <c r="E883" s="1"/>
      <c r="F883" s="1"/>
      <c r="G883" s="1"/>
      <c r="H883" s="1"/>
      <c r="I883" s="99"/>
      <c r="J883" s="99"/>
      <c r="K883" s="99"/>
      <c r="L883" s="9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99"/>
      <c r="Z883" s="99"/>
      <c r="AA883" s="1"/>
      <c r="AB883" s="1"/>
      <c r="AC883" s="99"/>
      <c r="AD883" s="1"/>
      <c r="AE883" s="1"/>
      <c r="AF883" s="1"/>
      <c r="AG883" s="1"/>
      <c r="AH883" s="1"/>
      <c r="AI883" s="1"/>
    </row>
    <row r="884" spans="4:35">
      <c r="D884" s="1"/>
      <c r="E884" s="1"/>
      <c r="F884" s="1"/>
      <c r="G884" s="1"/>
      <c r="H884" s="1"/>
      <c r="I884" s="99"/>
      <c r="J884" s="1"/>
      <c r="K884" s="99"/>
      <c r="L884" s="9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99"/>
      <c r="Z884" s="1"/>
      <c r="AA884" s="1"/>
      <c r="AB884" s="1"/>
      <c r="AC884" s="99"/>
      <c r="AD884" s="1"/>
      <c r="AE884" s="1"/>
      <c r="AF884" s="1"/>
      <c r="AG884" s="1"/>
      <c r="AH884" s="1"/>
      <c r="AI884" s="1"/>
    </row>
    <row r="885" spans="4:35">
      <c r="D885" s="1"/>
      <c r="E885" s="1"/>
      <c r="F885" s="1"/>
      <c r="G885" s="1"/>
      <c r="H885" s="1"/>
      <c r="I885" s="99"/>
      <c r="J885" s="99"/>
      <c r="K885" s="99"/>
      <c r="L885" s="9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99"/>
      <c r="Z885" s="99"/>
      <c r="AA885" s="1"/>
      <c r="AB885" s="1"/>
      <c r="AC885" s="99"/>
      <c r="AD885" s="1"/>
      <c r="AE885" s="1"/>
      <c r="AF885" s="1"/>
      <c r="AG885" s="1"/>
      <c r="AH885" s="1"/>
      <c r="AI885" s="1"/>
    </row>
    <row r="886" spans="4:35">
      <c r="D886" s="1"/>
      <c r="E886" s="1"/>
      <c r="F886" s="1"/>
      <c r="G886" s="1"/>
      <c r="H886" s="1"/>
      <c r="I886" s="99"/>
      <c r="J886" s="99"/>
      <c r="K886" s="99"/>
      <c r="L886" s="9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4:35">
      <c r="D887" s="1"/>
      <c r="E887" s="1"/>
      <c r="F887" s="1"/>
      <c r="G887" s="1"/>
      <c r="H887" s="1"/>
      <c r="I887" s="99"/>
      <c r="J887" s="99"/>
      <c r="K887" s="99"/>
      <c r="L887" s="9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99"/>
      <c r="Z887" s="1"/>
      <c r="AA887" s="1"/>
      <c r="AB887" s="1"/>
      <c r="AC887" s="99"/>
      <c r="AD887" s="1"/>
      <c r="AE887" s="1"/>
      <c r="AF887" s="1"/>
      <c r="AG887" s="1"/>
      <c r="AH887" s="1"/>
      <c r="AI887" s="1"/>
    </row>
    <row r="888" spans="4:35">
      <c r="D888" s="1"/>
      <c r="E888" s="1"/>
      <c r="F888" s="1"/>
      <c r="G888" s="1"/>
      <c r="H888" s="1"/>
      <c r="I888" s="99"/>
      <c r="J888" s="99"/>
      <c r="K888" s="99"/>
      <c r="L888" s="9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99"/>
      <c r="Z888" s="1"/>
      <c r="AA888" s="1"/>
      <c r="AB888" s="1"/>
      <c r="AC888" s="99"/>
      <c r="AD888" s="1"/>
      <c r="AE888" s="1"/>
      <c r="AF888" s="1"/>
      <c r="AG888" s="1"/>
      <c r="AH888" s="1"/>
      <c r="AI888" s="1"/>
    </row>
    <row r="889" spans="4:35">
      <c r="D889" s="1"/>
      <c r="E889" s="1"/>
      <c r="F889" s="1"/>
      <c r="G889" s="1"/>
      <c r="H889" s="1"/>
      <c r="I889" s="99"/>
      <c r="J889" s="99"/>
      <c r="K889" s="99"/>
      <c r="L889" s="9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4:35">
      <c r="D890" s="1"/>
      <c r="E890" s="1"/>
      <c r="F890" s="1"/>
      <c r="G890" s="1"/>
      <c r="H890" s="1"/>
      <c r="I890" s="99"/>
      <c r="J890" s="99"/>
      <c r="K890" s="99"/>
      <c r="L890" s="9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4:35">
      <c r="D891" s="1"/>
      <c r="E891" s="1"/>
      <c r="F891" s="1"/>
      <c r="G891" s="1"/>
      <c r="H891" s="1"/>
      <c r="I891" s="99"/>
      <c r="J891" s="9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4:35">
      <c r="D892" s="1"/>
      <c r="E892" s="1"/>
      <c r="F892" s="1"/>
      <c r="G892" s="1"/>
      <c r="H892" s="1"/>
      <c r="I892" s="99"/>
      <c r="J892" s="99"/>
      <c r="K892" s="99"/>
      <c r="L892" s="9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4:35">
      <c r="D893" s="1"/>
      <c r="E893" s="1"/>
      <c r="F893" s="1"/>
      <c r="G893" s="1"/>
      <c r="H893" s="1"/>
      <c r="I893" s="99"/>
      <c r="J893" s="1"/>
      <c r="K893" s="99"/>
      <c r="L893" s="9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4:35">
      <c r="D894" s="1"/>
      <c r="E894" s="1"/>
      <c r="F894" s="1"/>
      <c r="G894" s="1"/>
      <c r="H894" s="1"/>
      <c r="I894" s="99"/>
      <c r="J894" s="9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4:35">
      <c r="D895" s="1"/>
      <c r="E895" s="1"/>
      <c r="F895" s="1"/>
      <c r="G895" s="1"/>
      <c r="H895" s="1"/>
      <c r="I895" s="99"/>
      <c r="J895" s="99"/>
      <c r="K895" s="99"/>
      <c r="L895" s="9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99"/>
      <c r="Z895" s="99"/>
      <c r="AA895" s="1"/>
      <c r="AB895" s="1"/>
      <c r="AC895" s="99"/>
      <c r="AD895" s="1"/>
      <c r="AE895" s="1"/>
      <c r="AF895" s="1"/>
      <c r="AG895" s="1"/>
      <c r="AH895" s="1"/>
      <c r="AI895" s="1"/>
    </row>
    <row r="896" spans="4:35">
      <c r="D896" s="1"/>
      <c r="E896" s="1"/>
      <c r="F896" s="1"/>
      <c r="G896" s="1"/>
      <c r="H896" s="1"/>
      <c r="I896" s="99"/>
      <c r="J896" s="99"/>
      <c r="K896" s="9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4:35">
      <c r="D897" s="1"/>
      <c r="E897" s="1"/>
      <c r="F897" s="1"/>
      <c r="G897" s="1"/>
      <c r="H897" s="1"/>
      <c r="I897" s="99"/>
      <c r="J897" s="99"/>
      <c r="K897" s="99"/>
      <c r="L897" s="9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99"/>
      <c r="Z897" s="1"/>
      <c r="AA897" s="1"/>
      <c r="AB897" s="1"/>
      <c r="AC897" s="99"/>
      <c r="AD897" s="1"/>
      <c r="AE897" s="1"/>
      <c r="AF897" s="1"/>
      <c r="AG897" s="1"/>
      <c r="AH897" s="1"/>
      <c r="AI897" s="1"/>
    </row>
    <row r="898" spans="4:35">
      <c r="D898" s="1"/>
      <c r="E898" s="1"/>
      <c r="F898" s="1"/>
      <c r="G898" s="1"/>
      <c r="H898" s="1"/>
      <c r="I898" s="99"/>
      <c r="J898" s="99"/>
      <c r="K898" s="99"/>
      <c r="L898" s="9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99"/>
      <c r="Z898" s="1"/>
      <c r="AA898" s="1"/>
      <c r="AB898" s="1"/>
      <c r="AC898" s="99"/>
      <c r="AD898" s="1"/>
      <c r="AE898" s="1"/>
      <c r="AF898" s="1"/>
      <c r="AG898" s="1"/>
      <c r="AH898" s="1"/>
      <c r="AI898" s="1"/>
    </row>
    <row r="899" spans="4:35">
      <c r="D899" s="1"/>
      <c r="E899" s="1"/>
      <c r="F899" s="1"/>
      <c r="G899" s="1"/>
      <c r="H899" s="1"/>
      <c r="I899" s="99"/>
      <c r="J899" s="9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4:35">
      <c r="D900" s="1"/>
      <c r="E900" s="1"/>
      <c r="F900" s="1"/>
      <c r="G900" s="1"/>
      <c r="H900" s="1"/>
      <c r="I900" s="99"/>
      <c r="J900" s="9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4:35">
      <c r="D901" s="1"/>
      <c r="E901" s="1"/>
      <c r="F901" s="1"/>
      <c r="G901" s="1"/>
      <c r="H901" s="1"/>
      <c r="I901" s="99"/>
      <c r="J901" s="9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4:35">
      <c r="D902" s="1"/>
      <c r="E902" s="1"/>
      <c r="F902" s="1"/>
      <c r="G902" s="1"/>
      <c r="H902" s="1"/>
      <c r="I902" s="99"/>
      <c r="J902" s="99"/>
      <c r="K902" s="9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4:35">
      <c r="D903" s="1"/>
      <c r="E903" s="1"/>
      <c r="F903" s="1"/>
      <c r="G903" s="1"/>
      <c r="H903" s="1"/>
      <c r="I903" s="99"/>
      <c r="J903" s="99"/>
      <c r="K903" s="99"/>
      <c r="L903" s="9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99"/>
      <c r="Z903" s="99"/>
      <c r="AA903" s="1"/>
      <c r="AB903" s="1"/>
      <c r="AC903" s="99"/>
      <c r="AD903" s="1"/>
      <c r="AE903" s="1"/>
      <c r="AF903" s="1"/>
      <c r="AG903" s="1"/>
      <c r="AH903" s="1"/>
      <c r="AI903" s="1"/>
    </row>
    <row r="904" spans="4:35">
      <c r="D904" s="1"/>
      <c r="E904" s="1"/>
      <c r="F904" s="1"/>
      <c r="G904" s="1"/>
      <c r="H904" s="1"/>
      <c r="I904" s="99"/>
      <c r="J904" s="99"/>
      <c r="K904" s="99"/>
      <c r="L904" s="9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4:35">
      <c r="D905" s="1"/>
      <c r="E905" s="1"/>
      <c r="F905" s="1"/>
      <c r="G905" s="1"/>
      <c r="H905" s="1"/>
      <c r="I905" s="99"/>
      <c r="J905" s="99"/>
      <c r="K905" s="99"/>
      <c r="L905" s="9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99"/>
      <c r="Z905" s="1"/>
      <c r="AA905" s="1"/>
      <c r="AB905" s="1"/>
      <c r="AC905" s="99"/>
      <c r="AD905" s="1"/>
      <c r="AE905" s="1"/>
      <c r="AF905" s="1"/>
      <c r="AG905" s="1"/>
      <c r="AH905" s="1"/>
      <c r="AI905" s="1"/>
    </row>
    <row r="906" spans="4:35">
      <c r="D906" s="1"/>
      <c r="E906" s="1"/>
      <c r="F906" s="1"/>
      <c r="G906" s="1"/>
      <c r="H906" s="1"/>
      <c r="I906" s="99"/>
      <c r="J906" s="99"/>
      <c r="K906" s="99"/>
      <c r="L906" s="9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99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4:35">
      <c r="D907" s="1"/>
      <c r="E907" s="1"/>
      <c r="F907" s="1"/>
      <c r="G907" s="1"/>
      <c r="H907" s="1"/>
      <c r="I907" s="99"/>
      <c r="J907" s="99"/>
      <c r="K907" s="99"/>
      <c r="L907" s="9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4:35">
      <c r="D908" s="1"/>
      <c r="E908" s="1"/>
      <c r="F908" s="1"/>
      <c r="G908" s="1"/>
      <c r="H908" s="1"/>
      <c r="I908" s="99"/>
      <c r="J908" s="99"/>
      <c r="K908" s="99"/>
      <c r="L908" s="9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4:35">
      <c r="D909" s="1"/>
      <c r="E909" s="1"/>
      <c r="F909" s="1"/>
      <c r="G909" s="1"/>
      <c r="H909" s="1"/>
      <c r="I909" s="99"/>
      <c r="J909" s="99"/>
      <c r="K909" s="99"/>
      <c r="L909" s="9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99"/>
      <c r="Z909" s="99"/>
      <c r="AA909" s="1"/>
      <c r="AB909" s="1"/>
      <c r="AC909" s="99"/>
      <c r="AD909" s="1"/>
      <c r="AE909" s="1"/>
      <c r="AF909" s="1"/>
      <c r="AG909" s="1"/>
      <c r="AH909" s="1"/>
      <c r="AI909" s="1"/>
    </row>
    <row r="910" spans="4:35">
      <c r="D910" s="1"/>
      <c r="E910" s="1"/>
      <c r="F910" s="1"/>
      <c r="G910" s="1"/>
      <c r="H910" s="1"/>
      <c r="I910" s="99"/>
      <c r="J910" s="99"/>
      <c r="K910" s="99"/>
      <c r="L910" s="9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4:35">
      <c r="D911" s="1"/>
      <c r="E911" s="1"/>
      <c r="F911" s="1"/>
      <c r="G911" s="1"/>
      <c r="H911" s="1"/>
      <c r="I911" s="99"/>
      <c r="J911" s="99"/>
      <c r="K911" s="99"/>
      <c r="L911" s="9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4:35">
      <c r="D912" s="1"/>
      <c r="E912" s="1"/>
      <c r="F912" s="1"/>
      <c r="G912" s="1"/>
      <c r="H912" s="1"/>
      <c r="I912" s="99"/>
      <c r="J912" s="99"/>
      <c r="K912" s="9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4:35">
      <c r="D913" s="1"/>
      <c r="E913" s="1"/>
      <c r="F913" s="1"/>
      <c r="G913" s="1"/>
      <c r="H913" s="1"/>
      <c r="I913" s="99"/>
      <c r="J913" s="99"/>
      <c r="K913" s="99"/>
      <c r="L913" s="9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4:35">
      <c r="D914" s="1"/>
      <c r="E914" s="1"/>
      <c r="F914" s="1"/>
      <c r="G914" s="1"/>
      <c r="H914" s="1"/>
      <c r="I914" s="99"/>
      <c r="J914" s="99"/>
      <c r="K914" s="99"/>
      <c r="L914" s="9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99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4:35">
      <c r="D915" s="1"/>
      <c r="E915" s="1"/>
      <c r="F915" s="1"/>
      <c r="G915" s="1"/>
      <c r="H915" s="1"/>
      <c r="I915" s="99"/>
      <c r="J915" s="99"/>
      <c r="K915" s="9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4:35">
      <c r="D916" s="1"/>
      <c r="E916" s="1"/>
      <c r="F916" s="1"/>
      <c r="G916" s="1"/>
      <c r="H916" s="1"/>
      <c r="I916" s="99"/>
      <c r="J916" s="9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4:35">
      <c r="D917" s="1"/>
      <c r="E917" s="1"/>
      <c r="F917" s="1"/>
      <c r="G917" s="1"/>
      <c r="H917" s="1"/>
      <c r="I917" s="99"/>
      <c r="J917" s="99"/>
      <c r="K917" s="9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4:35">
      <c r="D918" s="1"/>
      <c r="E918" s="1"/>
      <c r="F918" s="1"/>
      <c r="G918" s="1"/>
      <c r="H918" s="1"/>
      <c r="I918" s="99"/>
      <c r="J918" s="9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4:35">
      <c r="D919" s="1"/>
      <c r="E919" s="1"/>
      <c r="F919" s="1"/>
      <c r="G919" s="1"/>
      <c r="H919" s="1"/>
      <c r="I919" s="99"/>
      <c r="J919" s="99"/>
      <c r="K919" s="99"/>
      <c r="L919" s="9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99"/>
      <c r="Z919" s="1"/>
      <c r="AA919" s="1"/>
      <c r="AB919" s="1"/>
      <c r="AC919" s="99"/>
      <c r="AD919" s="1"/>
      <c r="AE919" s="1"/>
      <c r="AF919" s="1"/>
      <c r="AG919" s="1"/>
      <c r="AH919" s="1"/>
      <c r="AI919" s="1"/>
    </row>
    <row r="920" spans="4:35">
      <c r="D920" s="1"/>
      <c r="E920" s="1"/>
      <c r="F920" s="1"/>
      <c r="G920" s="1"/>
      <c r="H920" s="1"/>
      <c r="I920" s="99"/>
      <c r="J920" s="99"/>
      <c r="K920" s="9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4:35">
      <c r="D921" s="1"/>
      <c r="E921" s="1"/>
      <c r="F921" s="1"/>
      <c r="G921" s="1"/>
      <c r="H921" s="1"/>
      <c r="I921" s="99"/>
      <c r="J921" s="99"/>
      <c r="K921" s="9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4:35">
      <c r="D922" s="1"/>
      <c r="E922" s="1"/>
      <c r="F922" s="1"/>
      <c r="G922" s="1"/>
      <c r="H922" s="1"/>
      <c r="I922" s="99"/>
      <c r="J922" s="99"/>
      <c r="K922" s="99"/>
      <c r="L922" s="9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99"/>
      <c r="Z922" s="99"/>
      <c r="AA922" s="1"/>
      <c r="AB922" s="1"/>
      <c r="AC922" s="99"/>
      <c r="AD922" s="1"/>
      <c r="AE922" s="1"/>
      <c r="AF922" s="1"/>
      <c r="AG922" s="1"/>
      <c r="AH922" s="1"/>
      <c r="AI922" s="1"/>
    </row>
    <row r="923" spans="4:35">
      <c r="D923" s="1"/>
      <c r="E923" s="1"/>
      <c r="F923" s="1"/>
      <c r="G923" s="1"/>
      <c r="H923" s="1"/>
      <c r="I923" s="99"/>
      <c r="J923" s="99"/>
      <c r="K923" s="99"/>
      <c r="L923" s="9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4:35">
      <c r="D924" s="1"/>
      <c r="E924" s="1"/>
      <c r="F924" s="1"/>
      <c r="G924" s="1"/>
      <c r="H924" s="1"/>
      <c r="I924" s="99"/>
      <c r="J924" s="99"/>
      <c r="K924" s="99"/>
      <c r="L924" s="9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4:35">
      <c r="D925" s="1"/>
      <c r="E925" s="1"/>
      <c r="F925" s="1"/>
      <c r="G925" s="1"/>
      <c r="H925" s="1"/>
      <c r="I925" s="99"/>
      <c r="J925" s="99"/>
      <c r="K925" s="9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4:35">
      <c r="D926" s="1"/>
      <c r="E926" s="1"/>
      <c r="F926" s="1"/>
      <c r="G926" s="1"/>
      <c r="H926" s="1"/>
      <c r="I926" s="99"/>
      <c r="J926" s="1"/>
      <c r="K926" s="99"/>
      <c r="L926" s="9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4:35">
      <c r="D927" s="1"/>
      <c r="E927" s="1"/>
      <c r="F927" s="1"/>
      <c r="G927" s="1"/>
      <c r="H927" s="1"/>
      <c r="I927" s="99"/>
      <c r="J927" s="99"/>
      <c r="K927" s="99"/>
      <c r="L927" s="9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99"/>
      <c r="Z927" s="1"/>
      <c r="AA927" s="1"/>
      <c r="AB927" s="1"/>
      <c r="AC927" s="99"/>
      <c r="AD927" s="1"/>
      <c r="AE927" s="1"/>
      <c r="AF927" s="1"/>
      <c r="AG927" s="1"/>
      <c r="AH927" s="1"/>
      <c r="AI927" s="1"/>
    </row>
    <row r="928" spans="4:35">
      <c r="D928" s="1"/>
      <c r="E928" s="1"/>
      <c r="F928" s="1"/>
      <c r="G928" s="1"/>
      <c r="H928" s="1"/>
      <c r="I928" s="99"/>
      <c r="J928" s="99"/>
      <c r="K928" s="99"/>
      <c r="L928" s="9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4:35">
      <c r="D929" s="1"/>
      <c r="E929" s="1"/>
      <c r="F929" s="1"/>
      <c r="G929" s="1"/>
      <c r="H929" s="1"/>
      <c r="I929" s="99"/>
      <c r="J929" s="99"/>
      <c r="K929" s="99"/>
      <c r="L929" s="9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4:35">
      <c r="D930" s="1"/>
      <c r="E930" s="1"/>
      <c r="F930" s="1"/>
      <c r="G930" s="1"/>
      <c r="H930" s="1"/>
      <c r="I930" s="99"/>
      <c r="J930" s="9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4:35">
      <c r="D931" s="1"/>
      <c r="E931" s="1"/>
      <c r="F931" s="1"/>
      <c r="G931" s="1"/>
      <c r="H931" s="1"/>
      <c r="I931" s="99"/>
      <c r="J931" s="99"/>
      <c r="K931" s="99"/>
      <c r="L931" s="9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99"/>
      <c r="Z931" s="1"/>
      <c r="AA931" s="1"/>
      <c r="AB931" s="1"/>
      <c r="AC931" s="99"/>
      <c r="AD931" s="1"/>
      <c r="AE931" s="1"/>
      <c r="AF931" s="1"/>
      <c r="AG931" s="1"/>
      <c r="AH931" s="1"/>
      <c r="AI931" s="1"/>
    </row>
    <row r="932" spans="4:35">
      <c r="D932" s="1"/>
      <c r="E932" s="1"/>
      <c r="F932" s="1"/>
      <c r="G932" s="1"/>
      <c r="H932" s="1"/>
      <c r="I932" s="99"/>
      <c r="J932" s="99"/>
      <c r="K932" s="99"/>
      <c r="L932" s="9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4:35">
      <c r="D933" s="1"/>
      <c r="E933" s="1"/>
      <c r="F933" s="1"/>
      <c r="G933" s="1"/>
      <c r="H933" s="1"/>
      <c r="I933" s="99"/>
      <c r="J933" s="99"/>
      <c r="K933" s="99"/>
      <c r="L933" s="9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4:35">
      <c r="D934" s="1"/>
      <c r="E934" s="1"/>
      <c r="F934" s="1"/>
      <c r="G934" s="1"/>
      <c r="H934" s="1"/>
      <c r="I934" s="99"/>
      <c r="J934" s="9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4:35">
      <c r="D935" s="1"/>
      <c r="E935" s="1"/>
      <c r="F935" s="1"/>
      <c r="G935" s="1"/>
      <c r="H935" s="1"/>
      <c r="I935" s="99"/>
      <c r="J935" s="9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4:35">
      <c r="D936" s="1"/>
      <c r="E936" s="1"/>
      <c r="F936" s="1"/>
      <c r="G936" s="1"/>
      <c r="H936" s="1"/>
      <c r="I936" s="99"/>
      <c r="J936" s="9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4:35">
      <c r="D937" s="1"/>
      <c r="E937" s="1"/>
      <c r="F937" s="1"/>
      <c r="G937" s="1"/>
      <c r="H937" s="1"/>
      <c r="I937" s="99"/>
      <c r="J937" s="99"/>
      <c r="K937" s="99"/>
      <c r="L937" s="9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4:35">
      <c r="D938" s="1"/>
      <c r="E938" s="1"/>
      <c r="F938" s="1"/>
      <c r="G938" s="1"/>
      <c r="H938" s="1"/>
      <c r="I938" s="99"/>
      <c r="J938" s="99"/>
      <c r="K938" s="99"/>
      <c r="L938" s="9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4:35">
      <c r="D939" s="1"/>
      <c r="E939" s="1"/>
      <c r="F939" s="1"/>
      <c r="G939" s="1"/>
      <c r="H939" s="1"/>
      <c r="I939" s="99"/>
      <c r="J939" s="99"/>
      <c r="K939" s="9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4:35">
      <c r="D940" s="1"/>
      <c r="E940" s="1"/>
      <c r="F940" s="1"/>
      <c r="G940" s="1"/>
      <c r="H940" s="1"/>
      <c r="I940" s="99"/>
      <c r="J940" s="99"/>
      <c r="K940" s="9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4:35">
      <c r="D941" s="1"/>
      <c r="E941" s="1"/>
      <c r="F941" s="1"/>
      <c r="G941" s="1"/>
      <c r="H941" s="1"/>
      <c r="I941" s="99"/>
      <c r="J941" s="99"/>
      <c r="K941" s="99"/>
      <c r="L941" s="9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4:35">
      <c r="D942" s="1"/>
      <c r="E942" s="1"/>
      <c r="F942" s="1"/>
      <c r="G942" s="1"/>
      <c r="H942" s="1"/>
      <c r="I942" s="99"/>
      <c r="J942" s="99"/>
      <c r="K942" s="9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4:35">
      <c r="D943" s="1"/>
      <c r="E943" s="1"/>
      <c r="F943" s="1"/>
      <c r="G943" s="1"/>
      <c r="H943" s="1"/>
      <c r="I943" s="99"/>
      <c r="J943" s="99"/>
      <c r="K943" s="99"/>
      <c r="L943" s="9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4:35">
      <c r="D944" s="1"/>
      <c r="E944" s="1"/>
      <c r="F944" s="1"/>
      <c r="G944" s="1"/>
      <c r="H944" s="1"/>
      <c r="I944" s="99"/>
      <c r="J944" s="99"/>
      <c r="K944" s="99"/>
      <c r="L944" s="9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4:35">
      <c r="D945" s="1"/>
      <c r="E945" s="1"/>
      <c r="F945" s="1"/>
      <c r="G945" s="1"/>
      <c r="H945" s="1"/>
      <c r="I945" s="99"/>
      <c r="J945" s="99"/>
      <c r="K945" s="99"/>
      <c r="L945" s="9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4:35">
      <c r="D946" s="1"/>
      <c r="E946" s="1"/>
      <c r="F946" s="1"/>
      <c r="G946" s="1"/>
      <c r="H946" s="1"/>
      <c r="I946" s="99"/>
      <c r="J946" s="99"/>
      <c r="K946" s="9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4:35">
      <c r="D947" s="1"/>
      <c r="E947" s="1"/>
      <c r="F947" s="1"/>
      <c r="G947" s="1"/>
      <c r="H947" s="1"/>
      <c r="I947" s="99"/>
      <c r="J947" s="99"/>
      <c r="K947" s="99"/>
      <c r="L947" s="9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99"/>
      <c r="Z947" s="99"/>
      <c r="AA947" s="1"/>
      <c r="AB947" s="1"/>
      <c r="AC947" s="99"/>
      <c r="AD947" s="1"/>
      <c r="AE947" s="1"/>
      <c r="AF947" s="1"/>
      <c r="AG947" s="1"/>
      <c r="AH947" s="1"/>
      <c r="AI947" s="1"/>
    </row>
    <row r="948" spans="4:35">
      <c r="D948" s="1"/>
      <c r="E948" s="1"/>
      <c r="F948" s="1"/>
      <c r="G948" s="1"/>
      <c r="H948" s="1"/>
      <c r="I948" s="99"/>
      <c r="J948" s="99"/>
      <c r="K948" s="99"/>
      <c r="L948" s="9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99"/>
      <c r="Z948" s="99"/>
      <c r="AA948" s="1"/>
      <c r="AB948" s="1"/>
      <c r="AC948" s="99"/>
      <c r="AD948" s="1"/>
      <c r="AE948" s="1"/>
      <c r="AF948" s="1"/>
      <c r="AG948" s="1"/>
      <c r="AH948" s="1"/>
      <c r="AI948" s="1"/>
    </row>
    <row r="949" spans="4:35">
      <c r="D949" s="1"/>
      <c r="E949" s="1"/>
      <c r="F949" s="1"/>
      <c r="G949" s="1"/>
      <c r="H949" s="1"/>
      <c r="I949" s="99"/>
      <c r="J949" s="99"/>
      <c r="K949" s="9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4:35">
      <c r="D950" s="1"/>
      <c r="E950" s="1"/>
      <c r="F950" s="1"/>
      <c r="G950" s="1"/>
      <c r="H950" s="1"/>
      <c r="I950" s="99"/>
      <c r="J950" s="99"/>
      <c r="K950" s="9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4:35">
      <c r="D951" s="1"/>
      <c r="E951" s="1"/>
      <c r="F951" s="1"/>
      <c r="G951" s="1"/>
      <c r="H951" s="1"/>
      <c r="I951" s="99"/>
      <c r="J951" s="99"/>
      <c r="K951" s="99"/>
      <c r="L951" s="9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4:35">
      <c r="D952" s="1"/>
      <c r="E952" s="1"/>
      <c r="F952" s="1"/>
      <c r="G952" s="1"/>
      <c r="H952" s="1"/>
      <c r="I952" s="99"/>
      <c r="J952" s="99"/>
      <c r="K952" s="99"/>
      <c r="L952" s="9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99"/>
      <c r="Z952" s="1"/>
      <c r="AA952" s="1"/>
      <c r="AB952" s="1"/>
      <c r="AC952" s="99"/>
      <c r="AD952" s="1"/>
      <c r="AE952" s="1"/>
      <c r="AF952" s="1"/>
      <c r="AG952" s="1"/>
      <c r="AH952" s="1"/>
      <c r="AI952" s="1"/>
    </row>
    <row r="953" spans="4:35">
      <c r="D953" s="1"/>
      <c r="E953" s="1"/>
      <c r="F953" s="1"/>
      <c r="G953" s="1"/>
      <c r="H953" s="1"/>
      <c r="I953" s="99"/>
      <c r="J953" s="99"/>
      <c r="K953" s="99"/>
      <c r="L953" s="9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99"/>
      <c r="Z953" s="99"/>
      <c r="AA953" s="1"/>
      <c r="AB953" s="1"/>
      <c r="AC953" s="99"/>
      <c r="AD953" s="1"/>
      <c r="AE953" s="1"/>
      <c r="AF953" s="1"/>
      <c r="AG953" s="1"/>
      <c r="AH953" s="1"/>
      <c r="AI953" s="1"/>
    </row>
    <row r="954" spans="4:35">
      <c r="D954" s="1"/>
      <c r="E954" s="1"/>
      <c r="F954" s="1"/>
      <c r="G954" s="1"/>
      <c r="H954" s="1"/>
      <c r="I954" s="99"/>
      <c r="J954" s="99"/>
      <c r="K954" s="99"/>
      <c r="L954" s="9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4:35">
      <c r="D955" s="1"/>
      <c r="E955" s="1"/>
      <c r="F955" s="1"/>
      <c r="G955" s="1"/>
      <c r="H955" s="1"/>
      <c r="I955" s="99"/>
      <c r="J955" s="99"/>
      <c r="K955" s="9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4:35">
      <c r="D956" s="1"/>
      <c r="E956" s="1"/>
      <c r="F956" s="1"/>
      <c r="G956" s="1"/>
      <c r="H956" s="1"/>
      <c r="I956" s="99"/>
      <c r="J956" s="99"/>
      <c r="K956" s="99"/>
      <c r="L956" s="9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99"/>
      <c r="Z956" s="99"/>
      <c r="AA956" s="1"/>
      <c r="AB956" s="1"/>
      <c r="AC956" s="99"/>
      <c r="AD956" s="1"/>
      <c r="AE956" s="1"/>
      <c r="AF956" s="1"/>
      <c r="AG956" s="1"/>
      <c r="AH956" s="1"/>
      <c r="AI956" s="1"/>
    </row>
    <row r="957" spans="4:35">
      <c r="D957" s="1"/>
      <c r="E957" s="1"/>
      <c r="F957" s="1"/>
      <c r="G957" s="1"/>
      <c r="H957" s="1"/>
      <c r="I957" s="99"/>
      <c r="J957" s="99"/>
      <c r="K957" s="9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4:35">
      <c r="D958" s="1"/>
      <c r="E958" s="1"/>
      <c r="F958" s="1"/>
      <c r="G958" s="1"/>
      <c r="H958" s="1"/>
      <c r="I958" s="99"/>
      <c r="J958" s="99"/>
      <c r="K958" s="9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4:35">
      <c r="D959" s="1"/>
      <c r="E959" s="1"/>
      <c r="F959" s="1"/>
      <c r="G959" s="1"/>
      <c r="H959" s="1"/>
      <c r="I959" s="99"/>
      <c r="J959" s="99"/>
      <c r="K959" s="9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4:35">
      <c r="D960" s="1"/>
      <c r="E960" s="1"/>
      <c r="F960" s="1"/>
      <c r="G960" s="1"/>
      <c r="H960" s="1"/>
      <c r="I960" s="99"/>
      <c r="J960" s="99"/>
      <c r="K960" s="99"/>
      <c r="L960" s="9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4:35">
      <c r="D961" s="1"/>
      <c r="E961" s="1"/>
      <c r="F961" s="1"/>
      <c r="G961" s="1"/>
      <c r="H961" s="1"/>
      <c r="I961" s="99"/>
      <c r="J961" s="99"/>
      <c r="K961" s="99"/>
      <c r="L961" s="9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99"/>
      <c r="Z961" s="1"/>
      <c r="AA961" s="1"/>
      <c r="AB961" s="1"/>
      <c r="AC961" s="99"/>
      <c r="AD961" s="1"/>
      <c r="AE961" s="1"/>
      <c r="AF961" s="1"/>
      <c r="AG961" s="1"/>
      <c r="AH961" s="1"/>
      <c r="AI961" s="1"/>
    </row>
    <row r="962" spans="4:35">
      <c r="D962" s="1"/>
      <c r="E962" s="1"/>
      <c r="F962" s="1"/>
      <c r="G962" s="1"/>
      <c r="H962" s="1"/>
      <c r="I962" s="99"/>
      <c r="J962" s="99"/>
      <c r="K962" s="99"/>
      <c r="L962" s="9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4:35">
      <c r="D963" s="1"/>
      <c r="E963" s="1"/>
      <c r="F963" s="1"/>
      <c r="G963" s="1"/>
      <c r="H963" s="1"/>
      <c r="I963" s="99"/>
      <c r="J963" s="99"/>
      <c r="K963" s="99"/>
      <c r="L963" s="9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99"/>
      <c r="Z963" s="1"/>
      <c r="AA963" s="1"/>
      <c r="AB963" s="1"/>
      <c r="AC963" s="99"/>
      <c r="AD963" s="1"/>
      <c r="AE963" s="1"/>
      <c r="AF963" s="1"/>
      <c r="AG963" s="1"/>
      <c r="AH963" s="1"/>
      <c r="AI963" s="1"/>
    </row>
    <row r="964" spans="4:35">
      <c r="D964" s="1"/>
      <c r="E964" s="1"/>
      <c r="F964" s="1"/>
      <c r="G964" s="1"/>
      <c r="H964" s="1"/>
      <c r="I964" s="99"/>
      <c r="J964" s="99"/>
      <c r="K964" s="99"/>
      <c r="L964" s="9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4:35">
      <c r="D965" s="1"/>
      <c r="E965" s="1"/>
      <c r="F965" s="1"/>
      <c r="G965" s="1"/>
      <c r="H965" s="1"/>
      <c r="I965" s="99"/>
      <c r="J965" s="99"/>
      <c r="K965" s="99"/>
      <c r="L965" s="9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99"/>
      <c r="Z965" s="1"/>
      <c r="AA965" s="1"/>
      <c r="AB965" s="1"/>
      <c r="AC965" s="99"/>
      <c r="AD965" s="1"/>
      <c r="AE965" s="1"/>
      <c r="AF965" s="1"/>
      <c r="AG965" s="1"/>
      <c r="AH965" s="1"/>
      <c r="AI965" s="1"/>
    </row>
    <row r="966" spans="4:35">
      <c r="D966" s="1"/>
      <c r="E966" s="1"/>
      <c r="F966" s="1"/>
      <c r="G966" s="1"/>
      <c r="H966" s="1"/>
      <c r="I966" s="99"/>
      <c r="J966" s="99"/>
      <c r="K966" s="99"/>
      <c r="L966" s="9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99"/>
      <c r="Z966" s="1"/>
      <c r="AA966" s="1"/>
      <c r="AB966" s="1"/>
      <c r="AC966" s="99"/>
      <c r="AD966" s="1"/>
      <c r="AE966" s="1"/>
      <c r="AF966" s="1"/>
      <c r="AG966" s="1"/>
      <c r="AH966" s="1"/>
      <c r="AI966" s="1"/>
    </row>
    <row r="967" spans="4:35">
      <c r="D967" s="1"/>
      <c r="E967" s="1"/>
      <c r="F967" s="1"/>
      <c r="G967" s="1"/>
      <c r="H967" s="1"/>
      <c r="I967" s="99"/>
      <c r="J967" s="9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4:35">
      <c r="D968" s="1"/>
      <c r="E968" s="1"/>
      <c r="F968" s="1"/>
      <c r="G968" s="1"/>
      <c r="H968" s="1"/>
      <c r="I968" s="99"/>
      <c r="J968" s="99"/>
      <c r="K968" s="99"/>
      <c r="L968" s="9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99"/>
      <c r="Z968" s="1"/>
      <c r="AA968" s="1"/>
      <c r="AB968" s="1"/>
      <c r="AC968" s="99"/>
      <c r="AD968" s="1"/>
      <c r="AE968" s="1"/>
      <c r="AF968" s="1"/>
      <c r="AG968" s="1"/>
      <c r="AH968" s="1"/>
      <c r="AI968" s="1"/>
    </row>
    <row r="969" spans="4:35">
      <c r="D969" s="1"/>
      <c r="E969" s="1"/>
      <c r="F969" s="1"/>
      <c r="G969" s="1"/>
      <c r="H969" s="1"/>
      <c r="I969" s="99"/>
      <c r="J969" s="99"/>
      <c r="K969" s="99"/>
      <c r="L969" s="99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99"/>
      <c r="Z969" s="99"/>
      <c r="AA969" s="1"/>
      <c r="AB969" s="1"/>
      <c r="AC969" s="99"/>
      <c r="AD969" s="1"/>
      <c r="AE969" s="1"/>
      <c r="AF969" s="1"/>
      <c r="AG969" s="1"/>
      <c r="AH969" s="1"/>
      <c r="AI969" s="1"/>
    </row>
    <row r="970" spans="4:35">
      <c r="D970" s="1"/>
      <c r="E970" s="1"/>
      <c r="F970" s="1"/>
      <c r="G970" s="1"/>
      <c r="H970" s="1"/>
      <c r="I970" s="99"/>
      <c r="J970" s="99"/>
      <c r="K970" s="99"/>
      <c r="L970" s="99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4:35">
      <c r="D971" s="1"/>
      <c r="E971" s="1"/>
      <c r="F971" s="1"/>
      <c r="G971" s="1"/>
      <c r="H971" s="1"/>
      <c r="I971" s="99"/>
      <c r="J971" s="99"/>
      <c r="K971" s="99"/>
      <c r="L971" s="99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99"/>
      <c r="Z971" s="99"/>
      <c r="AA971" s="1"/>
      <c r="AB971" s="1"/>
      <c r="AC971" s="99"/>
      <c r="AD971" s="1"/>
      <c r="AE971" s="1"/>
      <c r="AF971" s="1"/>
      <c r="AG971" s="1"/>
      <c r="AH971" s="1"/>
      <c r="AI971" s="1"/>
    </row>
    <row r="972" spans="4:35">
      <c r="D972" s="1"/>
      <c r="E972" s="1"/>
      <c r="F972" s="1"/>
      <c r="G972" s="1"/>
      <c r="H972" s="1"/>
      <c r="I972" s="99"/>
      <c r="J972" s="99"/>
      <c r="K972" s="99"/>
      <c r="L972" s="99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99"/>
      <c r="Z972" s="99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4:35">
      <c r="D973" s="1"/>
      <c r="E973" s="1"/>
      <c r="F973" s="1"/>
      <c r="G973" s="1"/>
      <c r="H973" s="1"/>
      <c r="I973" s="99"/>
      <c r="J973" s="99"/>
      <c r="K973" s="99"/>
      <c r="L973" s="99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4:35">
      <c r="D974" s="1"/>
      <c r="E974" s="1"/>
      <c r="F974" s="1"/>
      <c r="G974" s="1"/>
      <c r="H974" s="1"/>
      <c r="I974" s="99"/>
      <c r="J974" s="99"/>
      <c r="K974" s="99"/>
      <c r="L974" s="99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4:35">
      <c r="D975" s="1"/>
      <c r="E975" s="1"/>
      <c r="F975" s="1"/>
      <c r="G975" s="1"/>
      <c r="H975" s="1"/>
      <c r="I975" s="99"/>
      <c r="J975" s="99"/>
      <c r="K975" s="9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4:35">
      <c r="D976" s="1"/>
      <c r="E976" s="1"/>
      <c r="F976" s="1"/>
      <c r="G976" s="1"/>
      <c r="H976" s="1"/>
      <c r="I976" s="99"/>
      <c r="J976" s="99"/>
      <c r="K976" s="99"/>
      <c r="L976" s="99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4:35">
      <c r="D977" s="1"/>
      <c r="E977" s="1"/>
      <c r="F977" s="1"/>
      <c r="G977" s="1"/>
      <c r="H977" s="1"/>
      <c r="I977" s="99"/>
      <c r="J977" s="99"/>
      <c r="K977" s="99"/>
      <c r="L977" s="9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99"/>
      <c r="Z977" s="1"/>
      <c r="AA977" s="1"/>
      <c r="AB977" s="1"/>
      <c r="AC977" s="99"/>
      <c r="AD977" s="1"/>
      <c r="AE977" s="1"/>
      <c r="AF977" s="1"/>
      <c r="AG977" s="1"/>
      <c r="AH977" s="1"/>
      <c r="AI977" s="1"/>
    </row>
    <row r="978" spans="4:35">
      <c r="D978" s="1"/>
      <c r="E978" s="1"/>
      <c r="F978" s="1"/>
      <c r="G978" s="1"/>
      <c r="H978" s="1"/>
      <c r="I978" s="99"/>
      <c r="J978" s="99"/>
      <c r="K978" s="99"/>
      <c r="L978" s="9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4:35">
      <c r="D979" s="1"/>
      <c r="E979" s="1"/>
      <c r="F979" s="1"/>
      <c r="G979" s="1"/>
      <c r="H979" s="1"/>
      <c r="I979" s="99"/>
      <c r="J979" s="9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4:35">
      <c r="D980" s="1"/>
      <c r="E980" s="1"/>
      <c r="F980" s="1"/>
      <c r="G980" s="1"/>
      <c r="H980" s="1"/>
      <c r="I980" s="99"/>
      <c r="J980" s="99"/>
      <c r="K980" s="99"/>
      <c r="L980" s="9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4:35">
      <c r="D981" s="1"/>
      <c r="E981" s="1"/>
      <c r="F981" s="1"/>
      <c r="G981" s="1"/>
      <c r="H981" s="1"/>
      <c r="I981" s="99"/>
      <c r="J981" s="99"/>
      <c r="K981" s="99"/>
      <c r="L981" s="9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99"/>
      <c r="Z981" s="99"/>
      <c r="AA981" s="1"/>
      <c r="AB981" s="1"/>
      <c r="AC981" s="99"/>
      <c r="AD981" s="1"/>
      <c r="AE981" s="1"/>
      <c r="AF981" s="1"/>
      <c r="AG981" s="1"/>
      <c r="AH981" s="1"/>
      <c r="AI981" s="1"/>
    </row>
    <row r="982" spans="4:35">
      <c r="D982" s="1"/>
      <c r="E982" s="1"/>
      <c r="F982" s="1"/>
      <c r="G982" s="1"/>
      <c r="H982" s="1"/>
      <c r="I982" s="99"/>
      <c r="J982" s="99"/>
      <c r="K982" s="99"/>
      <c r="L982" s="9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4:35">
      <c r="D983" s="1"/>
      <c r="E983" s="1"/>
      <c r="F983" s="1"/>
      <c r="G983" s="1"/>
      <c r="H983" s="1"/>
      <c r="I983" s="99"/>
      <c r="J983" s="99"/>
      <c r="K983" s="99"/>
      <c r="L983" s="99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4:35">
      <c r="D984" s="1"/>
      <c r="E984" s="1"/>
      <c r="F984" s="1"/>
      <c r="G984" s="1"/>
      <c r="H984" s="1"/>
      <c r="I984" s="99"/>
      <c r="J984" s="99"/>
      <c r="K984" s="99"/>
      <c r="L984" s="99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99"/>
      <c r="Z984" s="1"/>
      <c r="AA984" s="1"/>
      <c r="AB984" s="1"/>
      <c r="AC984" s="99"/>
      <c r="AD984" s="1"/>
      <c r="AE984" s="1"/>
      <c r="AF984" s="1"/>
      <c r="AG984" s="1"/>
      <c r="AH984" s="1"/>
      <c r="AI984" s="1"/>
    </row>
    <row r="985" spans="4:35">
      <c r="D985" s="1"/>
      <c r="E985" s="1"/>
      <c r="F985" s="1"/>
      <c r="G985" s="1"/>
      <c r="H985" s="1"/>
      <c r="I985" s="99"/>
      <c r="J985" s="99"/>
      <c r="K985" s="99"/>
      <c r="L985" s="99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4:35">
      <c r="D986" s="1"/>
      <c r="E986" s="1"/>
      <c r="F986" s="1"/>
      <c r="G986" s="1"/>
      <c r="H986" s="1"/>
      <c r="I986" s="99"/>
      <c r="J986" s="9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4:35">
      <c r="D987" s="1"/>
      <c r="E987" s="1"/>
      <c r="F987" s="1"/>
      <c r="G987" s="1"/>
      <c r="H987" s="1"/>
      <c r="I987" s="99"/>
      <c r="J987" s="9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4:35">
      <c r="D988" s="1"/>
      <c r="E988" s="1"/>
      <c r="F988" s="1"/>
      <c r="G988" s="1"/>
      <c r="H988" s="1"/>
      <c r="I988" s="99"/>
      <c r="J988" s="99"/>
      <c r="K988" s="9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4:35">
      <c r="D989" s="1"/>
      <c r="E989" s="1"/>
      <c r="F989" s="1"/>
      <c r="G989" s="1"/>
      <c r="H989" s="1"/>
      <c r="I989" s="99"/>
      <c r="J989" s="99"/>
      <c r="K989" s="9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4:35">
      <c r="D990" s="1"/>
      <c r="E990" s="1"/>
      <c r="F990" s="1"/>
      <c r="G990" s="1"/>
      <c r="H990" s="1"/>
      <c r="I990" s="99"/>
      <c r="J990" s="9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4:35">
      <c r="D991" s="1"/>
      <c r="E991" s="1"/>
      <c r="F991" s="1"/>
      <c r="G991" s="1"/>
      <c r="H991" s="1"/>
      <c r="I991" s="99"/>
      <c r="J991" s="99"/>
      <c r="K991" s="99"/>
      <c r="L991" s="99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99"/>
      <c r="Z991" s="1"/>
      <c r="AA991" s="1"/>
      <c r="AB991" s="1"/>
      <c r="AC991" s="99"/>
      <c r="AD991" s="1"/>
      <c r="AE991" s="1"/>
      <c r="AF991" s="1"/>
      <c r="AG991" s="1"/>
      <c r="AH991" s="1"/>
      <c r="AI991" s="1"/>
    </row>
    <row r="992" spans="4:35">
      <c r="D992" s="1"/>
      <c r="E992" s="1"/>
      <c r="F992" s="1"/>
      <c r="G992" s="1"/>
      <c r="H992" s="1"/>
      <c r="I992" s="99"/>
      <c r="J992" s="99"/>
      <c r="K992" s="99"/>
      <c r="L992" s="99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99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4:35">
      <c r="D993" s="1"/>
      <c r="E993" s="1"/>
      <c r="F993" s="1"/>
      <c r="G993" s="1"/>
      <c r="H993" s="1"/>
      <c r="I993" s="99"/>
      <c r="J993" s="99"/>
      <c r="K993" s="99"/>
      <c r="L993" s="99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99"/>
      <c r="Z993" s="99"/>
      <c r="AA993" s="1"/>
      <c r="AB993" s="1"/>
      <c r="AC993" s="99"/>
      <c r="AD993" s="1"/>
      <c r="AE993" s="1"/>
      <c r="AF993" s="1"/>
      <c r="AG993" s="1"/>
      <c r="AH993" s="1"/>
      <c r="AI993" s="1"/>
    </row>
    <row r="994" spans="4:35">
      <c r="D994" s="1"/>
      <c r="E994" s="1"/>
      <c r="F994" s="1"/>
      <c r="G994" s="1"/>
      <c r="H994" s="1"/>
      <c r="I994" s="99"/>
      <c r="J994" s="99"/>
      <c r="K994" s="99"/>
      <c r="L994" s="99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4:35">
      <c r="D995" s="1"/>
      <c r="E995" s="1"/>
      <c r="F995" s="1"/>
      <c r="G995" s="1"/>
      <c r="H995" s="1"/>
      <c r="I995" s="99"/>
      <c r="J995" s="99"/>
      <c r="K995" s="99"/>
      <c r="L995" s="99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99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4:35">
      <c r="D996" s="1"/>
      <c r="E996" s="1"/>
      <c r="F996" s="1"/>
      <c r="G996" s="1"/>
      <c r="H996" s="1"/>
      <c r="I996" s="99"/>
      <c r="J996" s="99"/>
      <c r="K996" s="9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4:35">
      <c r="D997" s="1"/>
      <c r="E997" s="1"/>
      <c r="F997" s="1"/>
      <c r="G997" s="1"/>
      <c r="H997" s="1"/>
      <c r="I997" s="99"/>
      <c r="J997" s="99"/>
      <c r="K997" s="99"/>
      <c r="L997" s="99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99"/>
      <c r="Z997" s="1"/>
      <c r="AA997" s="1"/>
      <c r="AB997" s="1"/>
      <c r="AC997" s="99"/>
      <c r="AD997" s="1"/>
      <c r="AE997" s="1"/>
      <c r="AF997" s="1"/>
      <c r="AG997" s="1"/>
      <c r="AH997" s="1"/>
      <c r="AI997" s="1"/>
    </row>
    <row r="998" spans="4:35">
      <c r="D998" s="1"/>
      <c r="E998" s="1"/>
      <c r="F998" s="1"/>
      <c r="G998" s="1"/>
      <c r="H998" s="1"/>
      <c r="I998" s="99"/>
      <c r="J998" s="99"/>
      <c r="K998" s="99"/>
      <c r="L998" s="99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4:35">
      <c r="D999" s="1"/>
      <c r="E999" s="1"/>
      <c r="F999" s="1"/>
      <c r="G999" s="1"/>
      <c r="H999" s="1"/>
      <c r="I999" s="99"/>
      <c r="J999" s="99"/>
      <c r="K999" s="99"/>
      <c r="L999" s="99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4:35">
      <c r="D1000" s="1"/>
      <c r="E1000" s="1"/>
      <c r="F1000" s="1"/>
      <c r="G1000" s="1"/>
      <c r="H1000" s="1"/>
      <c r="I1000" s="99"/>
      <c r="J1000" s="99"/>
      <c r="K1000" s="99"/>
      <c r="L1000" s="99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spans="4:35">
      <c r="D1001" s="1"/>
      <c r="E1001" s="1"/>
      <c r="F1001" s="1"/>
      <c r="G1001" s="1"/>
      <c r="H1001" s="1"/>
      <c r="I1001" s="99"/>
      <c r="J1001" s="99"/>
      <c r="K1001" s="99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spans="4:35">
      <c r="D1002" s="1"/>
      <c r="E1002" s="1"/>
      <c r="F1002" s="1"/>
      <c r="G1002" s="1"/>
      <c r="H1002" s="1"/>
      <c r="I1002" s="99"/>
      <c r="J1002" s="99"/>
      <c r="K1002" s="99"/>
      <c r="L1002" s="99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99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spans="4:35">
      <c r="D1003" s="1"/>
      <c r="E1003" s="1"/>
      <c r="F1003" s="1"/>
      <c r="G1003" s="1"/>
      <c r="H1003" s="1"/>
      <c r="I1003" s="99"/>
      <c r="J1003" s="99"/>
      <c r="K1003" s="99"/>
      <c r="L1003" s="99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99"/>
      <c r="Z1003" s="1"/>
      <c r="AA1003" s="1"/>
      <c r="AB1003" s="1"/>
      <c r="AC1003" s="99"/>
      <c r="AD1003" s="1"/>
      <c r="AE1003" s="1"/>
      <c r="AF1003" s="1"/>
      <c r="AG1003" s="1"/>
      <c r="AH1003" s="1"/>
      <c r="AI1003" s="1"/>
    </row>
    <row r="1004" spans="4:35">
      <c r="D1004" s="1"/>
      <c r="E1004" s="1"/>
      <c r="F1004" s="1"/>
      <c r="G1004" s="1"/>
      <c r="H1004" s="1"/>
      <c r="I1004" s="99"/>
      <c r="J1004" s="99"/>
      <c r="K1004" s="99"/>
      <c r="L1004" s="99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99"/>
      <c r="Z1004" s="99"/>
      <c r="AA1004" s="1"/>
      <c r="AB1004" s="1"/>
      <c r="AC1004" s="99"/>
      <c r="AD1004" s="1"/>
      <c r="AE1004" s="1"/>
      <c r="AF1004" s="1"/>
      <c r="AG1004" s="1"/>
      <c r="AH1004" s="1"/>
      <c r="AI1004" s="1"/>
    </row>
    <row r="1005" spans="4:35">
      <c r="D1005" s="1"/>
      <c r="E1005" s="1"/>
      <c r="F1005" s="1"/>
      <c r="G1005" s="1"/>
      <c r="H1005" s="1"/>
      <c r="I1005" s="99"/>
      <c r="J1005" s="99"/>
      <c r="K1005" s="99"/>
      <c r="L1005" s="99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99"/>
      <c r="Z1005" s="1"/>
      <c r="AA1005" s="1"/>
      <c r="AB1005" s="1"/>
      <c r="AC1005" s="99"/>
      <c r="AD1005" s="1"/>
      <c r="AE1005" s="1"/>
      <c r="AF1005" s="1"/>
      <c r="AG1005" s="1"/>
      <c r="AH1005" s="1"/>
      <c r="AI1005" s="1"/>
    </row>
    <row r="1006" spans="4:35">
      <c r="D1006" s="1"/>
      <c r="E1006" s="1"/>
      <c r="F1006" s="1"/>
      <c r="G1006" s="1"/>
      <c r="H1006" s="1"/>
      <c r="I1006" s="99"/>
      <c r="J1006" s="99"/>
      <c r="K1006" s="99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</row>
    <row r="1007" spans="4:35">
      <c r="D1007" s="1"/>
      <c r="E1007" s="1"/>
      <c r="F1007" s="1"/>
      <c r="G1007" s="1"/>
      <c r="H1007" s="1"/>
      <c r="I1007" s="99"/>
      <c r="J1007" s="99"/>
      <c r="K1007" s="99"/>
      <c r="L1007" s="99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99"/>
      <c r="Z1007" s="99"/>
      <c r="AA1007" s="1"/>
      <c r="AB1007" s="1"/>
      <c r="AC1007" s="99"/>
      <c r="AD1007" s="1"/>
      <c r="AE1007" s="1"/>
      <c r="AF1007" s="1"/>
      <c r="AG1007" s="1"/>
      <c r="AH1007" s="1"/>
      <c r="AI1007" s="1"/>
    </row>
    <row r="1008" spans="4:35">
      <c r="D1008" s="1"/>
      <c r="E1008" s="1"/>
      <c r="F1008" s="1"/>
      <c r="G1008" s="1"/>
      <c r="H1008" s="1"/>
      <c r="I1008" s="99"/>
      <c r="J1008" s="99"/>
      <c r="K1008" s="99"/>
      <c r="L1008" s="99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99"/>
      <c r="Z1008" s="1"/>
      <c r="AA1008" s="1"/>
      <c r="AB1008" s="1"/>
      <c r="AC1008" s="99"/>
      <c r="AD1008" s="1"/>
      <c r="AE1008" s="1"/>
      <c r="AF1008" s="1"/>
      <c r="AG1008" s="1"/>
      <c r="AH1008" s="1"/>
      <c r="AI1008" s="1"/>
    </row>
    <row r="1009" spans="4:35">
      <c r="D1009" s="1"/>
      <c r="E1009" s="1"/>
      <c r="F1009" s="1"/>
      <c r="G1009" s="1"/>
      <c r="H1009" s="1"/>
      <c r="I1009" s="99"/>
      <c r="J1009" s="99"/>
      <c r="K1009" s="99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</row>
    <row r="1010" spans="4:35">
      <c r="D1010" s="1"/>
      <c r="E1010" s="1"/>
      <c r="F1010" s="1"/>
      <c r="G1010" s="1"/>
      <c r="H1010" s="1"/>
      <c r="I1010" s="99"/>
      <c r="J1010" s="99"/>
      <c r="K1010" s="99"/>
      <c r="L1010" s="99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</row>
    <row r="1011" spans="4:35">
      <c r="D1011" s="1"/>
      <c r="E1011" s="1"/>
      <c r="F1011" s="1"/>
      <c r="G1011" s="1"/>
      <c r="H1011" s="1"/>
      <c r="I1011" s="99"/>
      <c r="J1011" s="99"/>
      <c r="K1011" s="99"/>
      <c r="L1011" s="99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99"/>
      <c r="Z1011" s="99"/>
      <c r="AA1011" s="1"/>
      <c r="AB1011" s="1"/>
      <c r="AC1011" s="99"/>
      <c r="AD1011" s="1"/>
      <c r="AE1011" s="1"/>
      <c r="AF1011" s="1"/>
      <c r="AG1011" s="1"/>
      <c r="AH1011" s="1"/>
      <c r="AI1011" s="1"/>
    </row>
    <row r="1012" spans="4:35">
      <c r="D1012" s="1"/>
      <c r="E1012" s="1"/>
      <c r="F1012" s="1"/>
      <c r="G1012" s="1"/>
      <c r="H1012" s="1"/>
      <c r="I1012" s="99"/>
      <c r="J1012" s="99"/>
      <c r="K1012" s="99"/>
      <c r="L1012" s="99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99"/>
      <c r="Z1012" s="1"/>
      <c r="AA1012" s="1"/>
      <c r="AB1012" s="1"/>
      <c r="AC1012" s="99"/>
      <c r="AD1012" s="1"/>
      <c r="AE1012" s="1"/>
      <c r="AF1012" s="1"/>
      <c r="AG1012" s="1"/>
      <c r="AH1012" s="1"/>
      <c r="AI1012" s="1"/>
    </row>
    <row r="1013" spans="4:35">
      <c r="D1013" s="1"/>
      <c r="E1013" s="1"/>
      <c r="F1013" s="1"/>
      <c r="G1013" s="1"/>
      <c r="H1013" s="1"/>
      <c r="I1013" s="99"/>
      <c r="J1013" s="99"/>
      <c r="K1013" s="99"/>
      <c r="L1013" s="99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</row>
    <row r="1014" spans="4:35">
      <c r="D1014" s="1"/>
      <c r="E1014" s="1"/>
      <c r="F1014" s="1"/>
      <c r="G1014" s="1"/>
      <c r="H1014" s="1"/>
      <c r="I1014" s="99"/>
      <c r="J1014" s="99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</row>
    <row r="1015" spans="4:35">
      <c r="D1015" s="1"/>
      <c r="E1015" s="1"/>
      <c r="F1015" s="1"/>
      <c r="G1015" s="1"/>
      <c r="H1015" s="1"/>
      <c r="I1015" s="99"/>
      <c r="J1015" s="99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</row>
    <row r="1016" spans="4:35">
      <c r="D1016" s="1"/>
      <c r="E1016" s="1"/>
      <c r="F1016" s="1"/>
      <c r="G1016" s="1"/>
      <c r="H1016" s="1"/>
      <c r="I1016" s="99"/>
      <c r="J1016" s="99"/>
      <c r="K1016" s="99"/>
      <c r="L1016" s="99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99"/>
      <c r="Z1016" s="99"/>
      <c r="AA1016" s="1"/>
      <c r="AB1016" s="1"/>
      <c r="AC1016" s="99"/>
      <c r="AD1016" s="1"/>
      <c r="AE1016" s="1"/>
      <c r="AF1016" s="1"/>
      <c r="AG1016" s="1"/>
      <c r="AH1016" s="1"/>
      <c r="AI1016" s="1"/>
    </row>
    <row r="1017" spans="4:35">
      <c r="D1017" s="1"/>
      <c r="E1017" s="1"/>
      <c r="F1017" s="1"/>
      <c r="G1017" s="1"/>
      <c r="H1017" s="1"/>
      <c r="I1017" s="99"/>
      <c r="J1017" s="99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</row>
    <row r="1018" spans="4:35">
      <c r="D1018" s="1"/>
      <c r="E1018" s="1"/>
      <c r="F1018" s="1"/>
      <c r="G1018" s="1"/>
      <c r="H1018" s="1"/>
      <c r="I1018" s="99"/>
      <c r="J1018" s="99"/>
      <c r="K1018" s="99"/>
      <c r="L1018" s="99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99"/>
      <c r="Z1018" s="99"/>
      <c r="AA1018" s="1"/>
      <c r="AB1018" s="1"/>
      <c r="AC1018" s="99"/>
      <c r="AD1018" s="1"/>
      <c r="AE1018" s="1"/>
      <c r="AF1018" s="1"/>
      <c r="AG1018" s="1"/>
      <c r="AH1018" s="1"/>
      <c r="AI1018" s="1"/>
    </row>
    <row r="1019" spans="4:35">
      <c r="D1019" s="1"/>
      <c r="E1019" s="1"/>
      <c r="F1019" s="1"/>
      <c r="G1019" s="1"/>
      <c r="H1019" s="1"/>
      <c r="I1019" s="99"/>
      <c r="J1019" s="99"/>
      <c r="K1019" s="99"/>
      <c r="L1019" s="99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</row>
    <row r="1020" spans="4:35">
      <c r="D1020" s="1"/>
      <c r="E1020" s="1"/>
      <c r="F1020" s="1"/>
      <c r="G1020" s="1"/>
      <c r="H1020" s="1"/>
      <c r="I1020" s="99"/>
      <c r="J1020" s="99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</row>
    <row r="1021" spans="4:35">
      <c r="D1021" s="1"/>
      <c r="E1021" s="1"/>
      <c r="F1021" s="1"/>
      <c r="G1021" s="1"/>
      <c r="H1021" s="1"/>
      <c r="I1021" s="99"/>
      <c r="J1021" s="99"/>
      <c r="K1021" s="99"/>
      <c r="L1021" s="99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99"/>
      <c r="Z1021" s="1"/>
      <c r="AA1021" s="1"/>
      <c r="AB1021" s="1"/>
      <c r="AC1021" s="99"/>
      <c r="AD1021" s="1"/>
      <c r="AE1021" s="1"/>
      <c r="AF1021" s="1"/>
      <c r="AG1021" s="1"/>
      <c r="AH1021" s="1"/>
      <c r="AI1021" s="1"/>
    </row>
    <row r="1022" spans="4:35">
      <c r="D1022" s="1"/>
      <c r="E1022" s="1"/>
      <c r="F1022" s="1"/>
      <c r="G1022" s="1"/>
      <c r="H1022" s="1"/>
      <c r="I1022" s="99"/>
      <c r="J1022" s="99"/>
      <c r="K1022" s="99"/>
      <c r="L1022" s="99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99"/>
      <c r="Z1022" s="99"/>
      <c r="AA1022" s="1"/>
      <c r="AB1022" s="1"/>
      <c r="AC1022" s="99"/>
      <c r="AD1022" s="1"/>
      <c r="AE1022" s="1"/>
      <c r="AF1022" s="1"/>
      <c r="AG1022" s="1"/>
      <c r="AH1022" s="1"/>
      <c r="AI1022" s="1"/>
    </row>
    <row r="1023" spans="4:35">
      <c r="D1023" s="1"/>
      <c r="E1023" s="1"/>
      <c r="F1023" s="1"/>
      <c r="G1023" s="1"/>
      <c r="H1023" s="1"/>
      <c r="I1023" s="99"/>
      <c r="J1023" s="99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</row>
    <row r="1024" spans="4:35">
      <c r="D1024" s="1"/>
      <c r="E1024" s="1"/>
      <c r="F1024" s="1"/>
      <c r="G1024" s="1"/>
      <c r="H1024" s="1"/>
      <c r="I1024" s="99"/>
      <c r="J1024" s="99"/>
      <c r="K1024" s="99"/>
      <c r="L1024" s="99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</row>
    <row r="1025" spans="4:35">
      <c r="D1025" s="1"/>
      <c r="E1025" s="1"/>
      <c r="F1025" s="1"/>
      <c r="G1025" s="1"/>
      <c r="H1025" s="1"/>
      <c r="I1025" s="99"/>
      <c r="J1025" s="99"/>
      <c r="K1025" s="99"/>
      <c r="L1025" s="99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</row>
    <row r="1026" spans="4:35">
      <c r="D1026" s="1"/>
      <c r="E1026" s="1"/>
      <c r="F1026" s="1"/>
      <c r="G1026" s="1"/>
      <c r="H1026" s="1"/>
      <c r="I1026" s="99"/>
      <c r="J1026" s="99"/>
      <c r="K1026" s="99"/>
      <c r="L1026" s="99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</row>
    <row r="1027" spans="4:35">
      <c r="D1027" s="1"/>
      <c r="E1027" s="1"/>
      <c r="F1027" s="1"/>
      <c r="G1027" s="1"/>
      <c r="H1027" s="1"/>
      <c r="I1027" s="99"/>
      <c r="J1027" s="99"/>
      <c r="K1027" s="99"/>
      <c r="L1027" s="99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99"/>
      <c r="Z1027" s="1"/>
      <c r="AA1027" s="1"/>
      <c r="AB1027" s="1"/>
      <c r="AC1027" s="99"/>
      <c r="AD1027" s="1"/>
      <c r="AE1027" s="1"/>
      <c r="AF1027" s="1"/>
      <c r="AG1027" s="1"/>
      <c r="AH1027" s="1"/>
      <c r="AI1027" s="1"/>
    </row>
    <row r="1028" spans="4:35">
      <c r="D1028" s="1"/>
      <c r="E1028" s="1"/>
      <c r="F1028" s="1"/>
      <c r="G1028" s="1"/>
      <c r="H1028" s="1"/>
      <c r="I1028" s="99"/>
      <c r="J1028" s="99"/>
      <c r="K1028" s="99"/>
      <c r="L1028" s="99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99"/>
      <c r="Z1028" s="99"/>
      <c r="AA1028" s="1"/>
      <c r="AB1028" s="1"/>
      <c r="AC1028" s="99"/>
      <c r="AD1028" s="1"/>
      <c r="AE1028" s="1"/>
      <c r="AF1028" s="1"/>
      <c r="AG1028" s="1"/>
      <c r="AH1028" s="1"/>
      <c r="AI1028" s="1"/>
    </row>
    <row r="1029" spans="4:35">
      <c r="D1029" s="1"/>
      <c r="E1029" s="1"/>
      <c r="F1029" s="1"/>
      <c r="G1029" s="1"/>
      <c r="H1029" s="1"/>
      <c r="I1029" s="99"/>
      <c r="J1029" s="99"/>
      <c r="K1029" s="99"/>
      <c r="L1029" s="99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99"/>
      <c r="Z1029" s="1"/>
      <c r="AA1029" s="1"/>
      <c r="AB1029" s="1"/>
      <c r="AC1029" s="99"/>
      <c r="AD1029" s="1"/>
      <c r="AE1029" s="1"/>
      <c r="AF1029" s="1"/>
      <c r="AG1029" s="1"/>
      <c r="AH1029" s="1"/>
      <c r="AI1029" s="1"/>
    </row>
    <row r="1030" spans="4:35">
      <c r="D1030" s="1"/>
      <c r="E1030" s="1"/>
      <c r="F1030" s="1"/>
      <c r="G1030" s="1"/>
      <c r="H1030" s="1"/>
      <c r="I1030" s="99"/>
      <c r="J1030" s="99"/>
      <c r="K1030" s="99"/>
      <c r="L1030" s="99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</row>
    <row r="1031" spans="4:35">
      <c r="D1031" s="1"/>
      <c r="E1031" s="1"/>
      <c r="F1031" s="1"/>
      <c r="G1031" s="1"/>
      <c r="H1031" s="1"/>
      <c r="I1031" s="99"/>
      <c r="J1031" s="99"/>
      <c r="K1031" s="99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</row>
    <row r="1032" spans="4:35">
      <c r="D1032" s="1"/>
      <c r="E1032" s="1"/>
      <c r="F1032" s="1"/>
      <c r="G1032" s="1"/>
      <c r="H1032" s="1"/>
      <c r="I1032" s="99"/>
      <c r="J1032" s="1"/>
      <c r="K1032" s="99"/>
      <c r="L1032" s="99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99"/>
      <c r="Z1032" s="1"/>
      <c r="AA1032" s="1"/>
      <c r="AB1032" s="1"/>
      <c r="AC1032" s="99"/>
      <c r="AD1032" s="1"/>
      <c r="AE1032" s="1"/>
      <c r="AF1032" s="1"/>
      <c r="AG1032" s="1"/>
      <c r="AH1032" s="1"/>
      <c r="AI1032" s="1"/>
    </row>
    <row r="1033" spans="4:35">
      <c r="D1033" s="1"/>
      <c r="E1033" s="1"/>
      <c r="F1033" s="1"/>
      <c r="G1033" s="1"/>
      <c r="H1033" s="1"/>
      <c r="I1033" s="99"/>
      <c r="J1033" s="99"/>
      <c r="K1033" s="99"/>
      <c r="L1033" s="99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99"/>
      <c r="Z1033" s="1"/>
      <c r="AA1033" s="1"/>
      <c r="AB1033" s="1"/>
      <c r="AC1033" s="99"/>
      <c r="AD1033" s="1"/>
      <c r="AE1033" s="1"/>
      <c r="AF1033" s="1"/>
      <c r="AG1033" s="1"/>
      <c r="AH1033" s="1"/>
      <c r="AI1033" s="1"/>
    </row>
    <row r="1034" spans="4:35">
      <c r="D1034" s="1"/>
      <c r="E1034" s="1"/>
      <c r="F1034" s="1"/>
      <c r="G1034" s="1"/>
      <c r="H1034" s="1"/>
      <c r="I1034" s="99"/>
      <c r="J1034" s="99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</row>
    <row r="1035" spans="4:35">
      <c r="D1035" s="1"/>
      <c r="E1035" s="1"/>
      <c r="F1035" s="1"/>
      <c r="G1035" s="1"/>
      <c r="H1035" s="1"/>
      <c r="I1035" s="99"/>
      <c r="J1035" s="99"/>
      <c r="K1035" s="99"/>
      <c r="L1035" s="99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99"/>
      <c r="Z1035" s="99"/>
      <c r="AA1035" s="1"/>
      <c r="AB1035" s="1"/>
      <c r="AC1035" s="99"/>
      <c r="AD1035" s="1"/>
      <c r="AE1035" s="1"/>
      <c r="AF1035" s="1"/>
      <c r="AG1035" s="1"/>
      <c r="AH1035" s="1"/>
      <c r="AI1035" s="1"/>
    </row>
    <row r="1036" spans="4:35">
      <c r="D1036" s="1"/>
      <c r="E1036" s="1"/>
      <c r="F1036" s="1"/>
      <c r="G1036" s="1"/>
      <c r="H1036" s="1"/>
      <c r="I1036" s="99"/>
      <c r="J1036" s="99"/>
      <c r="K1036" s="99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</row>
    <row r="1037" spans="4:35">
      <c r="D1037" s="1"/>
      <c r="E1037" s="1"/>
      <c r="F1037" s="1"/>
      <c r="G1037" s="1"/>
      <c r="H1037" s="1"/>
      <c r="I1037" s="99"/>
      <c r="J1037" s="99"/>
      <c r="K1037" s="99"/>
      <c r="L1037" s="99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99"/>
      <c r="Z1037" s="99"/>
      <c r="AA1037" s="1"/>
      <c r="AB1037" s="1"/>
      <c r="AC1037" s="99"/>
      <c r="AD1037" s="1"/>
      <c r="AE1037" s="1"/>
      <c r="AF1037" s="1"/>
      <c r="AG1037" s="1"/>
      <c r="AH1037" s="1"/>
      <c r="AI1037" s="1"/>
    </row>
    <row r="1038" spans="4:35">
      <c r="D1038" s="1"/>
      <c r="E1038" s="1"/>
      <c r="F1038" s="1"/>
      <c r="G1038" s="1"/>
      <c r="H1038" s="1"/>
      <c r="I1038" s="99"/>
      <c r="J1038" s="99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</row>
    <row r="1039" spans="4:35">
      <c r="D1039" s="1"/>
      <c r="E1039" s="1"/>
      <c r="F1039" s="1"/>
      <c r="G1039" s="1"/>
      <c r="H1039" s="1"/>
      <c r="I1039" s="99"/>
      <c r="J1039" s="99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</row>
    <row r="1040" spans="4:35">
      <c r="D1040" s="1"/>
      <c r="E1040" s="1"/>
      <c r="F1040" s="1"/>
      <c r="G1040" s="1"/>
      <c r="H1040" s="1"/>
      <c r="I1040" s="99"/>
      <c r="J1040" s="99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</row>
    <row r="1041" spans="4:35">
      <c r="D1041" s="1"/>
      <c r="E1041" s="1"/>
      <c r="F1041" s="1"/>
      <c r="G1041" s="1"/>
      <c r="H1041" s="1"/>
      <c r="I1041" s="99"/>
      <c r="J1041" s="99"/>
      <c r="K1041" s="99"/>
      <c r="L1041" s="99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</row>
    <row r="1042" spans="4:35">
      <c r="D1042" s="1"/>
      <c r="E1042" s="1"/>
      <c r="F1042" s="1"/>
      <c r="G1042" s="1"/>
      <c r="H1042" s="1"/>
      <c r="I1042" s="99"/>
      <c r="J1042" s="99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</row>
    <row r="1043" spans="4:35">
      <c r="D1043" s="1"/>
      <c r="E1043" s="1"/>
      <c r="F1043" s="1"/>
      <c r="G1043" s="1"/>
      <c r="H1043" s="1"/>
      <c r="I1043" s="99"/>
      <c r="J1043" s="99"/>
      <c r="K1043" s="99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</row>
    <row r="1044" spans="4:35">
      <c r="D1044" s="1"/>
      <c r="E1044" s="1"/>
      <c r="F1044" s="1"/>
      <c r="G1044" s="1"/>
      <c r="H1044" s="1"/>
      <c r="I1044" s="99"/>
      <c r="J1044" s="99"/>
      <c r="K1044" s="99"/>
      <c r="L1044" s="99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</row>
    <row r="1045" spans="4:35">
      <c r="D1045" s="1"/>
      <c r="E1045" s="1"/>
      <c r="F1045" s="1"/>
      <c r="G1045" s="1"/>
      <c r="H1045" s="1"/>
      <c r="I1045" s="99"/>
      <c r="J1045" s="99"/>
      <c r="K1045" s="99"/>
      <c r="L1045" s="99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99"/>
      <c r="Z1045" s="1"/>
      <c r="AA1045" s="1"/>
      <c r="AB1045" s="1"/>
      <c r="AC1045" s="99"/>
      <c r="AD1045" s="1"/>
      <c r="AE1045" s="1"/>
      <c r="AF1045" s="1"/>
      <c r="AG1045" s="1"/>
      <c r="AH1045" s="1"/>
      <c r="AI1045" s="1"/>
    </row>
    <row r="1046" spans="4:35">
      <c r="D1046" s="1"/>
      <c r="E1046" s="1"/>
      <c r="F1046" s="1"/>
      <c r="G1046" s="1"/>
      <c r="H1046" s="1"/>
      <c r="I1046" s="99"/>
      <c r="J1046" s="99"/>
      <c r="K1046" s="99"/>
      <c r="L1046" s="99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99"/>
      <c r="Z1046" s="1"/>
      <c r="AA1046" s="1"/>
      <c r="AB1046" s="1"/>
      <c r="AC1046" s="99"/>
      <c r="AD1046" s="1"/>
      <c r="AE1046" s="1"/>
      <c r="AF1046" s="1"/>
      <c r="AG1046" s="1"/>
      <c r="AH1046" s="1"/>
      <c r="AI1046" s="1"/>
    </row>
    <row r="1047" spans="4:35">
      <c r="D1047" s="1"/>
      <c r="E1047" s="1"/>
      <c r="F1047" s="1"/>
      <c r="G1047" s="1"/>
      <c r="H1047" s="1"/>
      <c r="I1047" s="99"/>
      <c r="J1047" s="99"/>
      <c r="K1047" s="99"/>
      <c r="L1047" s="99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</row>
    <row r="1048" spans="4:35">
      <c r="D1048" s="1"/>
      <c r="E1048" s="1"/>
      <c r="F1048" s="1"/>
      <c r="G1048" s="1"/>
      <c r="H1048" s="1"/>
      <c r="I1048" s="99"/>
      <c r="J1048" s="99"/>
      <c r="K1048" s="99"/>
      <c r="L1048" s="99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99"/>
      <c r="Z1048" s="99"/>
      <c r="AA1048" s="1"/>
      <c r="AB1048" s="1"/>
      <c r="AC1048" s="99"/>
      <c r="AD1048" s="1"/>
      <c r="AE1048" s="1"/>
      <c r="AF1048" s="1"/>
      <c r="AG1048" s="1"/>
      <c r="AH1048" s="1"/>
      <c r="AI1048" s="1"/>
    </row>
    <row r="1049" spans="4:35">
      <c r="D1049" s="1"/>
      <c r="E1049" s="1"/>
      <c r="F1049" s="1"/>
      <c r="G1049" s="1"/>
      <c r="H1049" s="1"/>
      <c r="I1049" s="99"/>
      <c r="J1049" s="99"/>
      <c r="K1049" s="99"/>
      <c r="L1049" s="99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99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</row>
    <row r="1050" spans="4:35">
      <c r="D1050" s="1"/>
      <c r="E1050" s="1"/>
      <c r="F1050" s="1"/>
      <c r="G1050" s="1"/>
      <c r="H1050" s="1"/>
      <c r="I1050" s="99"/>
      <c r="J1050" s="99"/>
      <c r="K1050" s="99"/>
      <c r="L1050" s="99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</row>
    <row r="1051" spans="4:35">
      <c r="D1051" s="1"/>
      <c r="E1051" s="1"/>
      <c r="F1051" s="1"/>
      <c r="G1051" s="1"/>
      <c r="H1051" s="1"/>
      <c r="I1051" s="99"/>
      <c r="J1051" s="99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</row>
    <row r="1052" spans="4:35">
      <c r="D1052" s="1"/>
      <c r="E1052" s="1"/>
      <c r="F1052" s="1"/>
      <c r="G1052" s="1"/>
      <c r="H1052" s="1"/>
      <c r="I1052" s="99"/>
      <c r="J1052" s="99"/>
      <c r="K1052" s="99"/>
      <c r="L1052" s="99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99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</row>
    <row r="1053" spans="4:35">
      <c r="D1053" s="1"/>
      <c r="E1053" s="1"/>
      <c r="F1053" s="1"/>
      <c r="G1053" s="1"/>
      <c r="H1053" s="1"/>
      <c r="I1053" s="99"/>
      <c r="J1053" s="99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</row>
    <row r="1054" spans="4:35">
      <c r="D1054" s="1"/>
      <c r="E1054" s="1"/>
      <c r="F1054" s="1"/>
      <c r="G1054" s="1"/>
      <c r="H1054" s="1"/>
      <c r="I1054" s="99"/>
      <c r="J1054" s="99"/>
      <c r="K1054" s="99"/>
      <c r="L1054" s="99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</row>
    <row r="1055" spans="4:35">
      <c r="D1055" s="1"/>
      <c r="E1055" s="1"/>
      <c r="F1055" s="1"/>
      <c r="G1055" s="1"/>
      <c r="H1055" s="1"/>
      <c r="I1055" s="99"/>
      <c r="J1055" s="99"/>
      <c r="K1055" s="99"/>
      <c r="L1055" s="99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99"/>
      <c r="Z1055" s="1"/>
      <c r="AA1055" s="1"/>
      <c r="AB1055" s="1"/>
      <c r="AC1055" s="99"/>
      <c r="AD1055" s="1"/>
      <c r="AE1055" s="1"/>
      <c r="AF1055" s="1"/>
      <c r="AG1055" s="1"/>
      <c r="AH1055" s="1"/>
      <c r="AI1055" s="1"/>
    </row>
    <row r="1056" spans="4:35">
      <c r="D1056" s="1"/>
      <c r="E1056" s="1"/>
      <c r="F1056" s="1"/>
      <c r="G1056" s="1"/>
      <c r="H1056" s="1"/>
      <c r="I1056" s="99"/>
      <c r="J1056" s="99"/>
      <c r="K1056" s="99"/>
      <c r="L1056" s="99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99"/>
      <c r="Z1056" s="1"/>
      <c r="AA1056" s="1"/>
      <c r="AB1056" s="1"/>
      <c r="AC1056" s="99"/>
      <c r="AD1056" s="1"/>
      <c r="AE1056" s="1"/>
      <c r="AF1056" s="1"/>
      <c r="AG1056" s="1"/>
      <c r="AH1056" s="1"/>
      <c r="AI1056" s="1"/>
    </row>
    <row r="1057" spans="4:35">
      <c r="D1057" s="1"/>
      <c r="E1057" s="1"/>
      <c r="F1057" s="1"/>
      <c r="G1057" s="1"/>
      <c r="H1057" s="1"/>
      <c r="I1057" s="99"/>
      <c r="J1057" s="99"/>
      <c r="K1057" s="99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</row>
    <row r="1058" spans="4:35">
      <c r="D1058" s="1"/>
      <c r="E1058" s="1"/>
      <c r="F1058" s="1"/>
      <c r="G1058" s="1"/>
      <c r="H1058" s="1"/>
      <c r="I1058" s="99"/>
      <c r="J1058" s="99"/>
      <c r="K1058" s="99"/>
      <c r="L1058" s="99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99"/>
      <c r="Z1058" s="1"/>
      <c r="AA1058" s="1"/>
      <c r="AB1058" s="1"/>
      <c r="AC1058" s="99"/>
      <c r="AD1058" s="1"/>
      <c r="AE1058" s="1"/>
      <c r="AF1058" s="1"/>
      <c r="AG1058" s="1"/>
      <c r="AH1058" s="1"/>
      <c r="AI1058" s="1"/>
    </row>
    <row r="1059" spans="4:35">
      <c r="D1059" s="1"/>
      <c r="E1059" s="1"/>
      <c r="F1059" s="1"/>
      <c r="G1059" s="1"/>
      <c r="H1059" s="1"/>
      <c r="I1059" s="99"/>
      <c r="J1059" s="99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</row>
    <row r="1060" spans="4:35">
      <c r="D1060" s="1"/>
      <c r="E1060" s="1"/>
      <c r="F1060" s="1"/>
      <c r="G1060" s="1"/>
      <c r="H1060" s="1"/>
      <c r="I1060" s="99"/>
      <c r="J1060" s="99"/>
      <c r="K1060" s="99"/>
      <c r="L1060" s="99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</row>
    <row r="1061" spans="4:35">
      <c r="D1061" s="1"/>
      <c r="E1061" s="1"/>
      <c r="F1061" s="1"/>
      <c r="G1061" s="1"/>
      <c r="H1061" s="1"/>
      <c r="I1061" s="99"/>
      <c r="J1061" s="99"/>
      <c r="K1061" s="99"/>
      <c r="L1061" s="99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99"/>
      <c r="Z1061" s="99"/>
      <c r="AA1061" s="1"/>
      <c r="AB1061" s="1"/>
      <c r="AC1061" s="99"/>
      <c r="AD1061" s="1"/>
      <c r="AE1061" s="1"/>
      <c r="AF1061" s="1"/>
      <c r="AG1061" s="1"/>
      <c r="AH1061" s="1"/>
      <c r="AI1061" s="1"/>
    </row>
    <row r="1062" spans="4:35">
      <c r="D1062" s="1"/>
      <c r="E1062" s="1"/>
      <c r="F1062" s="1"/>
      <c r="G1062" s="1"/>
      <c r="H1062" s="1"/>
      <c r="I1062" s="99"/>
      <c r="J1062" s="99"/>
      <c r="K1062" s="99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</row>
    <row r="1063" spans="4:35">
      <c r="D1063" s="1"/>
      <c r="E1063" s="1"/>
      <c r="F1063" s="1"/>
      <c r="G1063" s="1"/>
      <c r="H1063" s="1"/>
      <c r="I1063" s="99"/>
      <c r="J1063" s="99"/>
      <c r="K1063" s="99"/>
      <c r="L1063" s="99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99"/>
      <c r="Z1063" s="1"/>
      <c r="AA1063" s="1"/>
      <c r="AB1063" s="1"/>
      <c r="AC1063" s="99"/>
      <c r="AD1063" s="1"/>
      <c r="AE1063" s="1"/>
      <c r="AF1063" s="1"/>
      <c r="AG1063" s="1"/>
      <c r="AH1063" s="1"/>
      <c r="AI1063" s="1"/>
    </row>
    <row r="1064" spans="4:35">
      <c r="D1064" s="1"/>
      <c r="E1064" s="1"/>
      <c r="F1064" s="1"/>
      <c r="G1064" s="1"/>
      <c r="H1064" s="1"/>
      <c r="I1064" s="99"/>
      <c r="J1064" s="99"/>
      <c r="K1064" s="99"/>
      <c r="L1064" s="99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</row>
    <row r="1065" spans="4:35">
      <c r="D1065" s="1"/>
      <c r="E1065" s="1"/>
      <c r="F1065" s="1"/>
      <c r="G1065" s="1"/>
      <c r="H1065" s="1"/>
      <c r="I1065" s="99"/>
      <c r="J1065" s="99"/>
      <c r="K1065" s="99"/>
      <c r="L1065" s="99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</row>
    <row r="1066" spans="4:35">
      <c r="D1066" s="1"/>
      <c r="E1066" s="1"/>
      <c r="F1066" s="1"/>
      <c r="G1066" s="1"/>
      <c r="H1066" s="1"/>
      <c r="I1066" s="99"/>
      <c r="J1066" s="99"/>
      <c r="K1066" s="99"/>
      <c r="L1066" s="99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99"/>
      <c r="Z1066" s="1"/>
      <c r="AA1066" s="1"/>
      <c r="AB1066" s="1"/>
      <c r="AC1066" s="99"/>
      <c r="AD1066" s="1"/>
      <c r="AE1066" s="1"/>
      <c r="AF1066" s="1"/>
      <c r="AG1066" s="1"/>
      <c r="AH1066" s="1"/>
      <c r="AI1066" s="1"/>
    </row>
    <row r="1067" spans="4:35">
      <c r="D1067" s="1"/>
      <c r="E1067" s="1"/>
      <c r="F1067" s="1"/>
      <c r="G1067" s="1"/>
      <c r="H1067" s="1"/>
      <c r="I1067" s="99"/>
      <c r="J1067" s="99"/>
      <c r="K1067" s="99"/>
      <c r="L1067" s="99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99"/>
      <c r="Z1067" s="99"/>
      <c r="AA1067" s="1"/>
      <c r="AB1067" s="1"/>
      <c r="AC1067" s="99"/>
      <c r="AD1067" s="1"/>
      <c r="AE1067" s="1"/>
      <c r="AF1067" s="1"/>
      <c r="AG1067" s="1"/>
      <c r="AH1067" s="1"/>
      <c r="AI1067" s="1"/>
    </row>
    <row r="1068" spans="4:35">
      <c r="D1068" s="1"/>
      <c r="E1068" s="1"/>
      <c r="F1068" s="1"/>
      <c r="G1068" s="1"/>
      <c r="H1068" s="1"/>
      <c r="I1068" s="99"/>
      <c r="J1068" s="99"/>
      <c r="K1068" s="99"/>
      <c r="L1068" s="99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99"/>
      <c r="Z1068" s="99"/>
      <c r="AA1068" s="1"/>
      <c r="AB1068" s="1"/>
      <c r="AC1068" s="99"/>
      <c r="AD1068" s="1"/>
      <c r="AE1068" s="1"/>
      <c r="AF1068" s="1"/>
      <c r="AG1068" s="1"/>
      <c r="AH1068" s="1"/>
      <c r="AI1068" s="1"/>
    </row>
    <row r="1069" spans="4:35">
      <c r="D1069" s="1"/>
      <c r="E1069" s="1"/>
      <c r="F1069" s="1"/>
      <c r="G1069" s="1"/>
      <c r="H1069" s="1"/>
      <c r="I1069" s="99"/>
      <c r="J1069" s="99"/>
      <c r="K1069" s="99"/>
      <c r="L1069" s="99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99"/>
      <c r="Z1069" s="1"/>
      <c r="AA1069" s="1"/>
      <c r="AB1069" s="1"/>
      <c r="AC1069" s="99"/>
      <c r="AD1069" s="1"/>
      <c r="AE1069" s="1"/>
      <c r="AF1069" s="1"/>
      <c r="AG1069" s="1"/>
      <c r="AH1069" s="1"/>
      <c r="AI1069" s="1"/>
    </row>
    <row r="1070" spans="4:35">
      <c r="D1070" s="1"/>
      <c r="E1070" s="1"/>
      <c r="F1070" s="1"/>
      <c r="G1070" s="1"/>
      <c r="H1070" s="1"/>
      <c r="I1070" s="99"/>
      <c r="J1070" s="99"/>
      <c r="K1070" s="99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</row>
    <row r="1071" spans="4:35">
      <c r="D1071" s="1"/>
      <c r="E1071" s="1"/>
      <c r="F1071" s="1"/>
      <c r="G1071" s="1"/>
      <c r="H1071" s="1"/>
      <c r="I1071" s="99"/>
      <c r="J1071" s="99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</row>
    <row r="1072" spans="4:35">
      <c r="D1072" s="1"/>
      <c r="E1072" s="1"/>
      <c r="F1072" s="1"/>
      <c r="G1072" s="1"/>
      <c r="H1072" s="1"/>
      <c r="I1072" s="99"/>
      <c r="J1072" s="99"/>
      <c r="K1072" s="99"/>
      <c r="L1072" s="99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99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</row>
    <row r="1073" spans="4:35">
      <c r="D1073" s="1"/>
      <c r="E1073" s="1"/>
      <c r="F1073" s="1"/>
      <c r="G1073" s="1"/>
      <c r="H1073" s="1"/>
      <c r="I1073" s="99"/>
      <c r="J1073" s="99"/>
      <c r="K1073" s="99"/>
      <c r="L1073" s="99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</row>
    <row r="1074" spans="4:35">
      <c r="D1074" s="1"/>
      <c r="E1074" s="1"/>
      <c r="F1074" s="1"/>
      <c r="G1074" s="1"/>
      <c r="H1074" s="1"/>
      <c r="I1074" s="99"/>
      <c r="J1074" s="99"/>
      <c r="K1074" s="99"/>
      <c r="L1074" s="99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99"/>
      <c r="Z1074" s="1"/>
      <c r="AA1074" s="1"/>
      <c r="AB1074" s="1"/>
      <c r="AC1074" s="99"/>
      <c r="AD1074" s="1"/>
      <c r="AE1074" s="1"/>
      <c r="AF1074" s="1"/>
      <c r="AG1074" s="1"/>
      <c r="AH1074" s="1"/>
      <c r="AI1074" s="1"/>
    </row>
    <row r="1075" spans="4:35">
      <c r="D1075" s="1"/>
      <c r="E1075" s="1"/>
      <c r="F1075" s="1"/>
      <c r="G1075" s="1"/>
      <c r="H1075" s="1"/>
      <c r="I1075" s="99"/>
      <c r="J1075" s="99"/>
      <c r="K1075" s="99"/>
      <c r="L1075" s="99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</row>
    <row r="1076" spans="4:35">
      <c r="D1076" s="1"/>
      <c r="E1076" s="1"/>
      <c r="F1076" s="1"/>
      <c r="G1076" s="1"/>
      <c r="H1076" s="1"/>
      <c r="I1076" s="99"/>
      <c r="J1076" s="99"/>
      <c r="K1076" s="99"/>
      <c r="L1076" s="99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</row>
    <row r="1077" spans="4:35">
      <c r="D1077" s="1"/>
      <c r="E1077" s="1"/>
      <c r="F1077" s="1"/>
      <c r="G1077" s="1"/>
      <c r="H1077" s="1"/>
      <c r="I1077" s="99"/>
      <c r="J1077" s="99"/>
      <c r="K1077" s="99"/>
      <c r="L1077" s="99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99"/>
      <c r="Z1077" s="99"/>
      <c r="AA1077" s="1"/>
      <c r="AB1077" s="1"/>
      <c r="AC1077" s="99"/>
      <c r="AD1077" s="1"/>
      <c r="AE1077" s="1"/>
      <c r="AF1077" s="1"/>
      <c r="AG1077" s="1"/>
      <c r="AH1077" s="1"/>
      <c r="AI1077" s="1"/>
    </row>
    <row r="1078" spans="4:35">
      <c r="D1078" s="1"/>
      <c r="E1078" s="1"/>
      <c r="F1078" s="1"/>
      <c r="G1078" s="1"/>
      <c r="H1078" s="1"/>
      <c r="I1078" s="99"/>
      <c r="J1078" s="99"/>
      <c r="K1078" s="99"/>
      <c r="L1078" s="99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99"/>
      <c r="Z1078" s="99"/>
      <c r="AA1078" s="1"/>
      <c r="AB1078" s="1"/>
      <c r="AC1078" s="99"/>
      <c r="AD1078" s="1"/>
      <c r="AE1078" s="1"/>
      <c r="AF1078" s="1"/>
      <c r="AG1078" s="1"/>
      <c r="AH1078" s="1"/>
      <c r="AI1078" s="1"/>
    </row>
    <row r="1079" spans="4:35">
      <c r="D1079" s="1"/>
      <c r="E1079" s="1"/>
      <c r="F1079" s="1"/>
      <c r="G1079" s="1"/>
      <c r="H1079" s="1"/>
      <c r="I1079" s="99"/>
      <c r="J1079" s="99"/>
      <c r="K1079" s="99"/>
      <c r="L1079" s="99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99"/>
      <c r="Z1079" s="1"/>
      <c r="AA1079" s="1"/>
      <c r="AB1079" s="1"/>
      <c r="AC1079" s="99"/>
      <c r="AD1079" s="1"/>
      <c r="AE1079" s="1"/>
      <c r="AF1079" s="1"/>
      <c r="AG1079" s="1"/>
      <c r="AH1079" s="1"/>
      <c r="AI1079" s="1"/>
    </row>
    <row r="1080" spans="4:35">
      <c r="D1080" s="1"/>
      <c r="E1080" s="1"/>
      <c r="F1080" s="1"/>
      <c r="G1080" s="1"/>
      <c r="H1080" s="1"/>
      <c r="I1080" s="99"/>
      <c r="J1080" s="99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</row>
    <row r="1081" spans="4:35">
      <c r="D1081" s="1"/>
      <c r="E1081" s="1"/>
      <c r="F1081" s="1"/>
      <c r="G1081" s="1"/>
      <c r="H1081" s="1"/>
      <c r="I1081" s="99"/>
      <c r="J1081" s="99"/>
      <c r="K1081" s="99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</row>
    <row r="1082" spans="4:35">
      <c r="D1082" s="1"/>
      <c r="E1082" s="1"/>
      <c r="F1082" s="1"/>
      <c r="G1082" s="1"/>
      <c r="H1082" s="1"/>
      <c r="I1082" s="99"/>
      <c r="J1082" s="99"/>
      <c r="K1082" s="99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</row>
    <row r="1083" spans="4:35">
      <c r="D1083" s="1"/>
      <c r="E1083" s="1"/>
      <c r="F1083" s="1"/>
      <c r="G1083" s="1"/>
      <c r="H1083" s="1"/>
      <c r="I1083" s="99"/>
      <c r="J1083" s="99"/>
      <c r="K1083" s="99"/>
      <c r="L1083" s="99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99"/>
      <c r="Z1083" s="1"/>
      <c r="AA1083" s="1"/>
      <c r="AB1083" s="1"/>
      <c r="AC1083" s="99"/>
      <c r="AD1083" s="1"/>
      <c r="AE1083" s="1"/>
      <c r="AF1083" s="1"/>
      <c r="AG1083" s="1"/>
      <c r="AH1083" s="1"/>
      <c r="AI1083" s="1"/>
    </row>
    <row r="1084" spans="4:35">
      <c r="D1084" s="1"/>
      <c r="E1084" s="1"/>
      <c r="F1084" s="1"/>
      <c r="G1084" s="1"/>
      <c r="H1084" s="1"/>
      <c r="I1084" s="99"/>
      <c r="J1084" s="99"/>
      <c r="K1084" s="99"/>
      <c r="L1084" s="99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99"/>
      <c r="Z1084" s="1"/>
      <c r="AA1084" s="1"/>
      <c r="AB1084" s="1"/>
      <c r="AC1084" s="99"/>
      <c r="AD1084" s="1"/>
      <c r="AE1084" s="1"/>
      <c r="AF1084" s="1"/>
      <c r="AG1084" s="1"/>
      <c r="AH1084" s="1"/>
      <c r="AI1084" s="1"/>
    </row>
    <row r="1085" spans="4:35">
      <c r="D1085" s="1"/>
      <c r="E1085" s="1"/>
      <c r="F1085" s="1"/>
      <c r="G1085" s="1"/>
      <c r="H1085" s="1"/>
      <c r="I1085" s="99"/>
      <c r="J1085" s="99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</row>
    <row r="1086" spans="4:35">
      <c r="D1086" s="1"/>
      <c r="E1086" s="1"/>
      <c r="F1086" s="1"/>
      <c r="G1086" s="1"/>
      <c r="H1086" s="1"/>
      <c r="I1086" s="99"/>
      <c r="J1086" s="99"/>
      <c r="K1086" s="99"/>
      <c r="L1086" s="99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</row>
    <row r="1087" spans="4:35">
      <c r="D1087" s="1"/>
      <c r="E1087" s="1"/>
      <c r="F1087" s="1"/>
      <c r="G1087" s="1"/>
      <c r="H1087" s="1"/>
      <c r="I1087" s="99"/>
      <c r="J1087" s="99"/>
      <c r="K1087" s="99"/>
      <c r="L1087" s="99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99"/>
      <c r="Z1087" s="99"/>
      <c r="AA1087" s="1"/>
      <c r="AB1087" s="1"/>
      <c r="AC1087" s="99"/>
      <c r="AD1087" s="1"/>
      <c r="AE1087" s="1"/>
      <c r="AF1087" s="1"/>
      <c r="AG1087" s="1"/>
      <c r="AH1087" s="1"/>
      <c r="AI1087" s="1"/>
    </row>
    <row r="1088" spans="4:35">
      <c r="D1088" s="1"/>
      <c r="E1088" s="1"/>
      <c r="F1088" s="1"/>
      <c r="G1088" s="1"/>
      <c r="H1088" s="1"/>
      <c r="I1088" s="99"/>
      <c r="J1088" s="99"/>
      <c r="K1088" s="99"/>
      <c r="L1088" s="99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99"/>
      <c r="Z1088" s="99"/>
      <c r="AA1088" s="1"/>
      <c r="AB1088" s="1"/>
      <c r="AC1088" s="99"/>
      <c r="AD1088" s="1"/>
      <c r="AE1088" s="1"/>
      <c r="AF1088" s="1"/>
      <c r="AG1088" s="1"/>
      <c r="AH1088" s="1"/>
      <c r="AI1088" s="1"/>
    </row>
    <row r="1089" spans="4:35">
      <c r="D1089" s="1"/>
      <c r="E1089" s="1"/>
      <c r="F1089" s="1"/>
      <c r="G1089" s="1"/>
      <c r="H1089" s="1"/>
      <c r="I1089" s="99"/>
      <c r="J1089" s="99"/>
      <c r="K1089" s="99"/>
      <c r="L1089" s="99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99"/>
      <c r="Z1089" s="99"/>
      <c r="AA1089" s="1"/>
      <c r="AB1089" s="1"/>
      <c r="AC1089" s="99"/>
      <c r="AD1089" s="1"/>
      <c r="AE1089" s="1"/>
      <c r="AF1089" s="1"/>
      <c r="AG1089" s="1"/>
      <c r="AH1089" s="1"/>
      <c r="AI1089" s="1"/>
    </row>
    <row r="1090" spans="4:35">
      <c r="D1090" s="1"/>
      <c r="E1090" s="1"/>
      <c r="F1090" s="1"/>
      <c r="G1090" s="1"/>
      <c r="H1090" s="1"/>
      <c r="I1090" s="99"/>
      <c r="J1090" s="99"/>
      <c r="K1090" s="99"/>
      <c r="L1090" s="99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99"/>
      <c r="Z1090" s="1"/>
      <c r="AA1090" s="1"/>
      <c r="AB1090" s="1"/>
      <c r="AC1090" s="99"/>
      <c r="AD1090" s="1"/>
      <c r="AE1090" s="1"/>
      <c r="AF1090" s="1"/>
      <c r="AG1090" s="1"/>
      <c r="AH1090" s="1"/>
      <c r="AI1090" s="1"/>
    </row>
    <row r="1091" spans="4:35">
      <c r="D1091" s="1"/>
      <c r="E1091" s="1"/>
      <c r="F1091" s="1"/>
      <c r="G1091" s="1"/>
      <c r="H1091" s="1"/>
      <c r="I1091" s="99"/>
      <c r="J1091" s="99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</row>
    <row r="1092" spans="4:35">
      <c r="D1092" s="1"/>
      <c r="E1092" s="1"/>
      <c r="F1092" s="1"/>
      <c r="G1092" s="1"/>
      <c r="H1092" s="1"/>
      <c r="I1092" s="99"/>
      <c r="J1092" s="99"/>
      <c r="K1092" s="99"/>
      <c r="L1092" s="99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</row>
    <row r="1093" spans="4:35">
      <c r="D1093" s="1"/>
      <c r="E1093" s="1"/>
      <c r="F1093" s="1"/>
      <c r="G1093" s="1"/>
      <c r="H1093" s="1"/>
      <c r="I1093" s="99"/>
      <c r="J1093" s="99"/>
      <c r="K1093" s="99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</row>
    <row r="1094" spans="4:35">
      <c r="D1094" s="1"/>
      <c r="E1094" s="1"/>
      <c r="F1094" s="1"/>
      <c r="G1094" s="1"/>
      <c r="H1094" s="1"/>
      <c r="I1094" s="99"/>
      <c r="J1094" s="99"/>
      <c r="K1094" s="99"/>
      <c r="L1094" s="99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99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</row>
    <row r="1095" spans="4:35">
      <c r="D1095" s="1"/>
      <c r="E1095" s="1"/>
      <c r="F1095" s="1"/>
      <c r="G1095" s="1"/>
      <c r="H1095" s="1"/>
      <c r="I1095" s="99"/>
      <c r="J1095" s="99"/>
      <c r="K1095" s="99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</row>
    <row r="1096" spans="4:35">
      <c r="D1096" s="1"/>
      <c r="E1096" s="1"/>
      <c r="F1096" s="1"/>
      <c r="G1096" s="1"/>
      <c r="H1096" s="1"/>
      <c r="I1096" s="99"/>
      <c r="J1096" s="99"/>
      <c r="K1096" s="99"/>
      <c r="L1096" s="99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99"/>
      <c r="Z1096" s="1"/>
      <c r="AA1096" s="1"/>
      <c r="AB1096" s="1"/>
      <c r="AC1096" s="99"/>
      <c r="AD1096" s="1"/>
      <c r="AE1096" s="1"/>
      <c r="AF1096" s="1"/>
      <c r="AG1096" s="1"/>
      <c r="AH1096" s="1"/>
      <c r="AI1096" s="1"/>
    </row>
    <row r="1097" spans="4:35">
      <c r="D1097" s="1"/>
      <c r="E1097" s="1"/>
      <c r="F1097" s="1"/>
      <c r="G1097" s="1"/>
      <c r="H1097" s="1"/>
      <c r="I1097" s="99"/>
      <c r="J1097" s="99"/>
      <c r="K1097" s="99"/>
      <c r="L1097" s="99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</row>
    <row r="1098" spans="4:35">
      <c r="D1098" s="1"/>
      <c r="E1098" s="1"/>
      <c r="F1098" s="1"/>
      <c r="G1098" s="1"/>
      <c r="H1098" s="1"/>
      <c r="I1098" s="99"/>
      <c r="J1098" s="99"/>
      <c r="K1098" s="99"/>
      <c r="L1098" s="99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99"/>
      <c r="Z1098" s="1"/>
      <c r="AA1098" s="1"/>
      <c r="AB1098" s="1"/>
      <c r="AC1098" s="99"/>
      <c r="AD1098" s="1"/>
      <c r="AE1098" s="1"/>
      <c r="AF1098" s="1"/>
      <c r="AG1098" s="1"/>
      <c r="AH1098" s="1"/>
      <c r="AI1098" s="1"/>
    </row>
    <row r="1099" spans="4:35">
      <c r="D1099" s="1"/>
      <c r="E1099" s="1"/>
      <c r="F1099" s="1"/>
      <c r="G1099" s="1"/>
      <c r="H1099" s="1"/>
      <c r="I1099" s="99"/>
      <c r="J1099" s="99"/>
      <c r="K1099" s="99"/>
      <c r="L1099" s="99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</row>
    <row r="1100" spans="4:35">
      <c r="D1100" s="1"/>
      <c r="E1100" s="1"/>
      <c r="F1100" s="1"/>
      <c r="G1100" s="1"/>
      <c r="H1100" s="1"/>
      <c r="I1100" s="99"/>
      <c r="J1100" s="99"/>
      <c r="K1100" s="99"/>
      <c r="L1100" s="99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99"/>
      <c r="Z1100" s="1"/>
      <c r="AA1100" s="1"/>
      <c r="AB1100" s="1"/>
      <c r="AC1100" s="99"/>
      <c r="AD1100" s="1"/>
      <c r="AE1100" s="1"/>
      <c r="AF1100" s="1"/>
      <c r="AG1100" s="1"/>
      <c r="AH1100" s="1"/>
      <c r="AI1100" s="1"/>
    </row>
    <row r="1101" spans="4:35">
      <c r="D1101" s="1"/>
      <c r="E1101" s="1"/>
      <c r="F1101" s="1"/>
      <c r="G1101" s="1"/>
      <c r="H1101" s="1"/>
      <c r="I1101" s="99"/>
      <c r="J1101" s="99"/>
      <c r="K1101" s="99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</row>
    <row r="1102" spans="4:35">
      <c r="D1102" s="1"/>
      <c r="E1102" s="1"/>
      <c r="F1102" s="1"/>
      <c r="G1102" s="1"/>
      <c r="H1102" s="1"/>
      <c r="I1102" s="99"/>
      <c r="J1102" s="99"/>
      <c r="K1102" s="99"/>
      <c r="L1102" s="99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99"/>
      <c r="Z1102" s="99"/>
      <c r="AA1102" s="1"/>
      <c r="AB1102" s="1"/>
      <c r="AC1102" s="99"/>
      <c r="AD1102" s="1"/>
      <c r="AE1102" s="1"/>
      <c r="AF1102" s="1"/>
      <c r="AG1102" s="1"/>
      <c r="AH1102" s="1"/>
      <c r="AI1102" s="1"/>
    </row>
    <row r="1103" spans="4:35">
      <c r="D1103" s="1"/>
      <c r="E1103" s="1"/>
      <c r="F1103" s="1"/>
      <c r="G1103" s="1"/>
      <c r="H1103" s="1"/>
      <c r="I1103" s="99"/>
      <c r="J1103" s="99"/>
      <c r="K1103" s="99"/>
      <c r="L1103" s="99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99"/>
      <c r="Z1103" s="99"/>
      <c r="AA1103" s="1"/>
      <c r="AB1103" s="1"/>
      <c r="AC1103" s="99"/>
      <c r="AD1103" s="1"/>
      <c r="AE1103" s="1"/>
      <c r="AF1103" s="1"/>
      <c r="AG1103" s="1"/>
      <c r="AH1103" s="1"/>
      <c r="AI1103" s="1"/>
    </row>
    <row r="1104" spans="4:35">
      <c r="D1104" s="1"/>
      <c r="E1104" s="1"/>
      <c r="F1104" s="1"/>
      <c r="G1104" s="1"/>
      <c r="H1104" s="1"/>
      <c r="I1104" s="99"/>
      <c r="J1104" s="99"/>
      <c r="K1104" s="99"/>
      <c r="L1104" s="99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99"/>
      <c r="Z1104" s="99"/>
      <c r="AA1104" s="1"/>
      <c r="AB1104" s="1"/>
      <c r="AC1104" s="99"/>
      <c r="AD1104" s="1"/>
      <c r="AE1104" s="1"/>
      <c r="AF1104" s="1"/>
      <c r="AG1104" s="1"/>
      <c r="AH1104" s="1"/>
      <c r="AI1104" s="1"/>
    </row>
    <row r="1105" spans="4:35">
      <c r="D1105" s="1"/>
      <c r="E1105" s="1"/>
      <c r="F1105" s="1"/>
      <c r="G1105" s="1"/>
      <c r="H1105" s="1"/>
      <c r="I1105" s="99"/>
      <c r="J1105" s="99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</row>
    <row r="1106" spans="4:35">
      <c r="D1106" s="1"/>
      <c r="E1106" s="1"/>
      <c r="F1106" s="1"/>
      <c r="G1106" s="1"/>
      <c r="H1106" s="1"/>
      <c r="I1106" s="99"/>
      <c r="J1106" s="99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</row>
    <row r="1107" spans="4:35">
      <c r="D1107" s="1"/>
      <c r="E1107" s="1"/>
      <c r="F1107" s="1"/>
      <c r="G1107" s="1"/>
      <c r="H1107" s="1"/>
      <c r="I1107" s="99"/>
      <c r="J1107" s="99"/>
      <c r="K1107" s="99"/>
      <c r="L1107" s="99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99"/>
      <c r="Z1107" s="1"/>
      <c r="AA1107" s="1"/>
      <c r="AB1107" s="1"/>
      <c r="AC1107" s="99"/>
      <c r="AD1107" s="1"/>
      <c r="AE1107" s="1"/>
      <c r="AF1107" s="1"/>
      <c r="AG1107" s="1"/>
      <c r="AH1107" s="1"/>
      <c r="AI1107" s="1"/>
    </row>
    <row r="1108" spans="4:35">
      <c r="D1108" s="1"/>
      <c r="E1108" s="1"/>
      <c r="F1108" s="1"/>
      <c r="G1108" s="1"/>
      <c r="H1108" s="1"/>
      <c r="I1108" s="99"/>
      <c r="J1108" s="99"/>
      <c r="K1108" s="99"/>
      <c r="L1108" s="99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99"/>
      <c r="Z1108" s="99"/>
      <c r="AA1108" s="1"/>
      <c r="AB1108" s="1"/>
      <c r="AC1108" s="99"/>
      <c r="AD1108" s="1"/>
      <c r="AE1108" s="1"/>
      <c r="AF1108" s="1"/>
      <c r="AG1108" s="1"/>
      <c r="AH1108" s="1"/>
      <c r="AI1108" s="1"/>
    </row>
    <row r="1109" spans="4:35">
      <c r="D1109" s="1"/>
      <c r="E1109" s="1"/>
      <c r="F1109" s="1"/>
      <c r="G1109" s="1"/>
      <c r="H1109" s="1"/>
      <c r="I1109" s="99"/>
      <c r="J1109" s="99"/>
      <c r="K1109" s="99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</row>
    <row r="1110" spans="4:35">
      <c r="D1110" s="1"/>
      <c r="E1110" s="1"/>
      <c r="F1110" s="1"/>
      <c r="G1110" s="1"/>
      <c r="H1110" s="1"/>
      <c r="I1110" s="99"/>
      <c r="J1110" s="99"/>
      <c r="K1110" s="99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</row>
    <row r="1111" spans="4:35">
      <c r="D1111" s="1"/>
      <c r="E1111" s="1"/>
      <c r="F1111" s="1"/>
      <c r="G1111" s="1"/>
      <c r="H1111" s="1"/>
      <c r="I1111" s="99"/>
      <c r="J1111" s="99"/>
      <c r="K1111" s="99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</row>
    <row r="1112" spans="4:35">
      <c r="D1112" s="1"/>
      <c r="E1112" s="1"/>
      <c r="F1112" s="1"/>
      <c r="G1112" s="1"/>
      <c r="H1112" s="1"/>
      <c r="I1112" s="99"/>
      <c r="J1112" s="99"/>
      <c r="K1112" s="99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</row>
    <row r="1113" spans="4:35">
      <c r="D1113" s="1"/>
      <c r="E1113" s="1"/>
      <c r="F1113" s="1"/>
      <c r="G1113" s="1"/>
      <c r="H1113" s="1"/>
      <c r="I1113" s="99"/>
      <c r="J1113" s="99"/>
      <c r="K1113" s="99"/>
      <c r="L1113" s="99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99"/>
      <c r="Z1113" s="1"/>
      <c r="AA1113" s="1"/>
      <c r="AB1113" s="1"/>
      <c r="AC1113" s="99"/>
      <c r="AD1113" s="1"/>
      <c r="AE1113" s="1"/>
      <c r="AF1113" s="1"/>
      <c r="AG1113" s="1"/>
      <c r="AH1113" s="1"/>
      <c r="AI1113" s="1"/>
    </row>
    <row r="1114" spans="4:35">
      <c r="D1114" s="1"/>
      <c r="E1114" s="1"/>
      <c r="F1114" s="1"/>
      <c r="G1114" s="1"/>
      <c r="H1114" s="1"/>
      <c r="I1114" s="99"/>
      <c r="J1114" s="99"/>
      <c r="K1114" s="99"/>
      <c r="L1114" s="99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</row>
    <row r="1115" spans="4:35">
      <c r="D1115" s="1"/>
      <c r="E1115" s="1"/>
      <c r="F1115" s="1"/>
      <c r="G1115" s="1"/>
      <c r="H1115" s="1"/>
      <c r="I1115" s="99"/>
      <c r="J1115" s="99"/>
      <c r="K1115" s="99"/>
      <c r="L1115" s="99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</row>
    <row r="1116" spans="4:35">
      <c r="D1116" s="1"/>
      <c r="E1116" s="1"/>
      <c r="F1116" s="1"/>
      <c r="G1116" s="1"/>
      <c r="H1116" s="1"/>
      <c r="I1116" s="99"/>
      <c r="J1116" s="99"/>
      <c r="K1116" s="99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</row>
    <row r="1117" spans="4:35">
      <c r="D1117" s="1"/>
      <c r="E1117" s="1"/>
      <c r="F1117" s="1"/>
      <c r="G1117" s="1"/>
      <c r="H1117" s="1"/>
      <c r="I1117" s="99"/>
      <c r="J1117" s="99"/>
      <c r="K1117" s="99"/>
      <c r="L1117" s="99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99"/>
      <c r="Z1117" s="1"/>
      <c r="AA1117" s="1"/>
      <c r="AB1117" s="1"/>
      <c r="AC1117" s="99"/>
      <c r="AD1117" s="1"/>
      <c r="AE1117" s="1"/>
      <c r="AF1117" s="1"/>
      <c r="AG1117" s="1"/>
      <c r="AH1117" s="1"/>
      <c r="AI1117" s="1"/>
    </row>
    <row r="1118" spans="4:35">
      <c r="D1118" s="1"/>
      <c r="E1118" s="1"/>
      <c r="F1118" s="1"/>
      <c r="G1118" s="1"/>
      <c r="H1118" s="1"/>
      <c r="I1118" s="99"/>
      <c r="J1118" s="99"/>
      <c r="K1118" s="99"/>
      <c r="L1118" s="99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</row>
    <row r="1119" spans="4:35">
      <c r="D1119" s="1"/>
      <c r="E1119" s="1"/>
      <c r="F1119" s="1"/>
      <c r="G1119" s="1"/>
      <c r="H1119" s="1"/>
      <c r="I1119" s="99"/>
      <c r="J1119" s="99"/>
      <c r="K1119" s="99"/>
      <c r="L1119" s="99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</row>
    <row r="1120" spans="4:35">
      <c r="D1120" s="1"/>
      <c r="E1120" s="1"/>
      <c r="F1120" s="1"/>
      <c r="G1120" s="1"/>
      <c r="H1120" s="1"/>
      <c r="I1120" s="99"/>
      <c r="J1120" s="99"/>
      <c r="K1120" s="99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</row>
    <row r="1121" spans="4:35">
      <c r="D1121" s="1"/>
      <c r="E1121" s="1"/>
      <c r="F1121" s="1"/>
      <c r="G1121" s="1"/>
      <c r="H1121" s="1"/>
      <c r="I1121" s="99"/>
      <c r="J1121" s="99"/>
      <c r="K1121" s="99"/>
      <c r="L1121" s="99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99"/>
      <c r="Z1121" s="99"/>
      <c r="AA1121" s="1"/>
      <c r="AB1121" s="1"/>
      <c r="AC1121" s="99"/>
      <c r="AD1121" s="1"/>
      <c r="AE1121" s="1"/>
      <c r="AF1121" s="1"/>
      <c r="AG1121" s="1"/>
      <c r="AH1121" s="1"/>
      <c r="AI1121" s="1"/>
    </row>
    <row r="1122" spans="4:35">
      <c r="D1122" s="1"/>
      <c r="E1122" s="1"/>
      <c r="F1122" s="1"/>
      <c r="G1122" s="1"/>
      <c r="H1122" s="1"/>
      <c r="I1122" s="99"/>
      <c r="J1122" s="99"/>
      <c r="K1122" s="99"/>
      <c r="L1122" s="99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99"/>
      <c r="Z1122" s="1"/>
      <c r="AA1122" s="1"/>
      <c r="AB1122" s="1"/>
      <c r="AC1122" s="99"/>
      <c r="AD1122" s="1"/>
      <c r="AE1122" s="1"/>
      <c r="AF1122" s="1"/>
      <c r="AG1122" s="1"/>
      <c r="AH1122" s="1"/>
      <c r="AI1122" s="1"/>
    </row>
    <row r="1123" spans="4:35">
      <c r="D1123" s="1"/>
      <c r="E1123" s="1"/>
      <c r="F1123" s="1"/>
      <c r="G1123" s="1"/>
      <c r="H1123" s="1"/>
      <c r="I1123" s="99"/>
      <c r="J1123" s="99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</row>
    <row r="1124" spans="4:35">
      <c r="D1124" s="1"/>
      <c r="E1124" s="1"/>
      <c r="F1124" s="1"/>
      <c r="G1124" s="1"/>
      <c r="H1124" s="1"/>
      <c r="I1124" s="99"/>
      <c r="J1124" s="99"/>
      <c r="K1124" s="99"/>
      <c r="L1124" s="99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</row>
    <row r="1125" spans="4:35">
      <c r="D1125" s="1"/>
      <c r="E1125" s="1"/>
      <c r="F1125" s="1"/>
      <c r="G1125" s="1"/>
      <c r="H1125" s="1"/>
      <c r="I1125" s="99"/>
      <c r="J1125" s="99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</row>
    <row r="1126" spans="4:35">
      <c r="D1126" s="1"/>
      <c r="E1126" s="1"/>
      <c r="F1126" s="1"/>
      <c r="G1126" s="1"/>
      <c r="H1126" s="1"/>
      <c r="I1126" s="99"/>
      <c r="J1126" s="99"/>
      <c r="K1126" s="99"/>
      <c r="L1126" s="99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</row>
    <row r="1127" spans="4:35">
      <c r="D1127" s="1"/>
      <c r="E1127" s="1"/>
      <c r="F1127" s="1"/>
      <c r="G1127" s="1"/>
      <c r="H1127" s="1"/>
      <c r="I1127" s="99"/>
      <c r="J1127" s="99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</row>
    <row r="1128" spans="4:35">
      <c r="D1128" s="1"/>
      <c r="E1128" s="1"/>
      <c r="F1128" s="1"/>
      <c r="G1128" s="1"/>
      <c r="H1128" s="1"/>
      <c r="I1128" s="99"/>
      <c r="J1128" s="99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</row>
    <row r="1129" spans="4:35">
      <c r="D1129" s="1"/>
      <c r="E1129" s="1"/>
      <c r="F1129" s="1"/>
      <c r="G1129" s="1"/>
      <c r="H1129" s="1"/>
      <c r="I1129" s="99"/>
      <c r="J1129" s="99"/>
      <c r="K1129" s="99"/>
      <c r="L1129" s="99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99"/>
      <c r="Z1129" s="1"/>
      <c r="AA1129" s="1"/>
      <c r="AB1129" s="1"/>
      <c r="AC1129" s="99"/>
      <c r="AD1129" s="1"/>
      <c r="AE1129" s="1"/>
      <c r="AF1129" s="1"/>
      <c r="AG1129" s="1"/>
      <c r="AH1129" s="1"/>
      <c r="AI1129" s="1"/>
    </row>
    <row r="1130" spans="4:35">
      <c r="D1130" s="1"/>
      <c r="E1130" s="1"/>
      <c r="F1130" s="1"/>
      <c r="G1130" s="1"/>
      <c r="H1130" s="1"/>
      <c r="I1130" s="99"/>
      <c r="J1130" s="99"/>
      <c r="K1130" s="99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</row>
    <row r="1131" spans="4:35">
      <c r="D1131" s="1"/>
      <c r="E1131" s="1"/>
      <c r="F1131" s="1"/>
      <c r="G1131" s="1"/>
      <c r="H1131" s="1"/>
      <c r="I1131" s="99"/>
      <c r="J1131" s="99"/>
      <c r="K1131" s="99"/>
      <c r="L1131" s="99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</row>
    <row r="1132" spans="4:35">
      <c r="D1132" s="1"/>
      <c r="E1132" s="1"/>
      <c r="F1132" s="1"/>
      <c r="G1132" s="1"/>
      <c r="H1132" s="1"/>
      <c r="I1132" s="99"/>
      <c r="J1132" s="99"/>
      <c r="K1132" s="99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</row>
    <row r="1133" spans="4:35">
      <c r="D1133" s="1"/>
      <c r="E1133" s="1"/>
      <c r="F1133" s="1"/>
      <c r="G1133" s="1"/>
      <c r="H1133" s="1"/>
      <c r="I1133" s="99"/>
      <c r="J1133" s="99"/>
      <c r="K1133" s="99"/>
      <c r="L1133" s="99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</row>
    <row r="1134" spans="4:35">
      <c r="D1134" s="1"/>
      <c r="E1134" s="1"/>
      <c r="F1134" s="1"/>
      <c r="G1134" s="1"/>
      <c r="H1134" s="1"/>
      <c r="I1134" s="99"/>
      <c r="J1134" s="99"/>
      <c r="K1134" s="99"/>
      <c r="L1134" s="99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</row>
    <row r="1135" spans="4:35">
      <c r="D1135" s="1"/>
      <c r="E1135" s="1"/>
      <c r="F1135" s="1"/>
      <c r="G1135" s="1"/>
      <c r="H1135" s="1"/>
      <c r="I1135" s="99"/>
      <c r="J1135" s="99"/>
      <c r="K1135" s="99"/>
      <c r="L1135" s="99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99"/>
      <c r="Z1135" s="99"/>
      <c r="AA1135" s="1"/>
      <c r="AB1135" s="1"/>
      <c r="AC1135" s="99"/>
      <c r="AD1135" s="1"/>
      <c r="AE1135" s="1"/>
      <c r="AF1135" s="1"/>
      <c r="AG1135" s="1"/>
      <c r="AH1135" s="1"/>
      <c r="AI1135" s="1"/>
    </row>
    <row r="1136" spans="4:35">
      <c r="D1136" s="1"/>
      <c r="E1136" s="1"/>
      <c r="F1136" s="1"/>
      <c r="G1136" s="1"/>
      <c r="H1136" s="1"/>
      <c r="I1136" s="99"/>
      <c r="J1136" s="99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</row>
    <row r="1137" spans="4:35">
      <c r="D1137" s="1"/>
      <c r="E1137" s="1"/>
      <c r="F1137" s="1"/>
      <c r="G1137" s="1"/>
      <c r="H1137" s="1"/>
      <c r="I1137" s="99"/>
      <c r="J1137" s="99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</row>
    <row r="1138" spans="4:35">
      <c r="D1138" s="1"/>
      <c r="E1138" s="1"/>
      <c r="F1138" s="1"/>
      <c r="G1138" s="1"/>
      <c r="H1138" s="1"/>
      <c r="I1138" s="99"/>
      <c r="J1138" s="99"/>
      <c r="K1138" s="99"/>
      <c r="L1138" s="99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99"/>
      <c r="Z1138" s="1"/>
      <c r="AA1138" s="1"/>
      <c r="AB1138" s="1"/>
      <c r="AC1138" s="99"/>
      <c r="AD1138" s="1"/>
      <c r="AE1138" s="1"/>
      <c r="AF1138" s="1"/>
      <c r="AG1138" s="1"/>
      <c r="AH1138" s="1"/>
      <c r="AI1138" s="1"/>
    </row>
    <row r="1139" spans="4:35">
      <c r="D1139" s="1"/>
      <c r="E1139" s="1"/>
      <c r="F1139" s="1"/>
      <c r="G1139" s="1"/>
      <c r="H1139" s="1"/>
      <c r="I1139" s="99"/>
      <c r="J1139" s="99"/>
      <c r="K1139" s="99"/>
      <c r="L1139" s="99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99"/>
      <c r="Z1139" s="1"/>
      <c r="AA1139" s="1"/>
      <c r="AB1139" s="1"/>
      <c r="AC1139" s="99"/>
      <c r="AD1139" s="1"/>
      <c r="AE1139" s="1"/>
      <c r="AF1139" s="1"/>
      <c r="AG1139" s="1"/>
      <c r="AH1139" s="1"/>
      <c r="AI1139" s="1"/>
    </row>
    <row r="1140" spans="4:35">
      <c r="D1140" s="1"/>
      <c r="E1140" s="1"/>
      <c r="F1140" s="1"/>
      <c r="G1140" s="1"/>
      <c r="H1140" s="1"/>
      <c r="I1140" s="99"/>
      <c r="J1140" s="99"/>
      <c r="K1140" s="99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</row>
    <row r="1141" spans="4:35">
      <c r="D1141" s="1"/>
      <c r="E1141" s="1"/>
      <c r="F1141" s="1"/>
      <c r="G1141" s="1"/>
      <c r="H1141" s="1"/>
      <c r="I1141" s="99"/>
      <c r="J1141" s="99"/>
      <c r="K1141" s="99"/>
      <c r="L1141" s="99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</row>
    <row r="1142" spans="4:35">
      <c r="D1142" s="1"/>
      <c r="E1142" s="1"/>
      <c r="F1142" s="1"/>
      <c r="G1142" s="1"/>
      <c r="H1142" s="1"/>
      <c r="I1142" s="99"/>
      <c r="J1142" s="99"/>
      <c r="K1142" s="99"/>
      <c r="L1142" s="99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</row>
    <row r="1143" spans="4:35">
      <c r="D1143" s="1"/>
      <c r="E1143" s="1"/>
      <c r="F1143" s="1"/>
      <c r="G1143" s="1"/>
      <c r="H1143" s="1"/>
      <c r="I1143" s="99"/>
      <c r="J1143" s="99"/>
      <c r="K1143" s="99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</row>
    <row r="1144" spans="4:35">
      <c r="D1144" s="1"/>
      <c r="E1144" s="1"/>
      <c r="F1144" s="1"/>
      <c r="G1144" s="1"/>
      <c r="H1144" s="1"/>
      <c r="I1144" s="99"/>
      <c r="J1144" s="99"/>
      <c r="K1144" s="99"/>
      <c r="L1144" s="99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99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</row>
    <row r="1145" spans="4:35">
      <c r="D1145" s="1"/>
      <c r="E1145" s="1"/>
      <c r="F1145" s="1"/>
      <c r="G1145" s="1"/>
      <c r="H1145" s="1"/>
      <c r="I1145" s="99"/>
      <c r="J1145" s="99"/>
      <c r="K1145" s="99"/>
      <c r="L1145" s="99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99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</row>
    <row r="1146" spans="4:35">
      <c r="D1146" s="1"/>
      <c r="E1146" s="1"/>
      <c r="F1146" s="1"/>
      <c r="G1146" s="1"/>
      <c r="H1146" s="1"/>
      <c r="I1146" s="99"/>
      <c r="J1146" s="99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</row>
    <row r="1147" spans="4:35">
      <c r="D1147" s="1"/>
      <c r="E1147" s="1"/>
      <c r="F1147" s="1"/>
      <c r="G1147" s="1"/>
      <c r="H1147" s="1"/>
      <c r="I1147" s="99"/>
      <c r="J1147" s="99"/>
      <c r="K1147" s="99"/>
      <c r="L1147" s="99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</row>
    <row r="1148" spans="4:35">
      <c r="D1148" s="1"/>
      <c r="E1148" s="1"/>
      <c r="F1148" s="1"/>
      <c r="G1148" s="1"/>
      <c r="H1148" s="1"/>
      <c r="I1148" s="99"/>
      <c r="J1148" s="99"/>
      <c r="K1148" s="99"/>
      <c r="L1148" s="99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99"/>
      <c r="Z1148" s="1"/>
      <c r="AA1148" s="1"/>
      <c r="AB1148" s="1"/>
      <c r="AC1148" s="99"/>
      <c r="AD1148" s="1"/>
      <c r="AE1148" s="1"/>
      <c r="AF1148" s="1"/>
      <c r="AG1148" s="1"/>
      <c r="AH1148" s="1"/>
      <c r="AI1148" s="1"/>
    </row>
    <row r="1149" spans="4:35">
      <c r="D1149" s="1"/>
      <c r="E1149" s="1"/>
      <c r="F1149" s="1"/>
      <c r="G1149" s="1"/>
      <c r="H1149" s="1"/>
      <c r="I1149" s="99"/>
      <c r="J1149" s="99"/>
      <c r="K1149" s="99"/>
      <c r="L1149" s="99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99"/>
      <c r="Z1149" s="99"/>
      <c r="AA1149" s="1"/>
      <c r="AB1149" s="1"/>
      <c r="AC1149" s="99"/>
      <c r="AD1149" s="1"/>
      <c r="AE1149" s="1"/>
      <c r="AF1149" s="1"/>
      <c r="AG1149" s="1"/>
      <c r="AH1149" s="1"/>
      <c r="AI1149" s="1"/>
    </row>
    <row r="1150" spans="4:35">
      <c r="D1150" s="1"/>
      <c r="E1150" s="1"/>
      <c r="F1150" s="1"/>
      <c r="G1150" s="1"/>
      <c r="H1150" s="1"/>
      <c r="I1150" s="99"/>
      <c r="J1150" s="99"/>
      <c r="K1150" s="99"/>
      <c r="L1150" s="99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</row>
    <row r="1151" spans="4:35">
      <c r="D1151" s="1"/>
      <c r="E1151" s="1"/>
      <c r="F1151" s="1"/>
      <c r="G1151" s="1"/>
      <c r="H1151" s="1"/>
      <c r="I1151" s="99"/>
      <c r="J1151" s="99"/>
      <c r="K1151" s="99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</row>
    <row r="1152" spans="4:35">
      <c r="D1152" s="1"/>
      <c r="E1152" s="1"/>
      <c r="F1152" s="1"/>
      <c r="G1152" s="1"/>
      <c r="H1152" s="1"/>
      <c r="I1152" s="99"/>
      <c r="J1152" s="99"/>
      <c r="K1152" s="99"/>
      <c r="L1152" s="99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</row>
    <row r="1153" spans="4:35">
      <c r="D1153" s="1"/>
      <c r="E1153" s="1"/>
      <c r="F1153" s="1"/>
      <c r="G1153" s="1"/>
      <c r="H1153" s="1"/>
      <c r="I1153" s="99"/>
      <c r="J1153" s="99"/>
      <c r="K1153" s="99"/>
      <c r="L1153" s="99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</row>
    <row r="1154" spans="4:35">
      <c r="D1154" s="1"/>
      <c r="E1154" s="1"/>
      <c r="F1154" s="1"/>
      <c r="G1154" s="1"/>
      <c r="H1154" s="1"/>
      <c r="I1154" s="99"/>
      <c r="J1154" s="99"/>
      <c r="K1154" s="99"/>
      <c r="L1154" s="99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99"/>
      <c r="Z1154" s="1"/>
      <c r="AA1154" s="1"/>
      <c r="AB1154" s="1"/>
      <c r="AC1154" s="99"/>
      <c r="AD1154" s="1"/>
      <c r="AE1154" s="1"/>
      <c r="AF1154" s="1"/>
      <c r="AG1154" s="1"/>
      <c r="AH1154" s="1"/>
      <c r="AI1154" s="1"/>
    </row>
    <row r="1155" spans="4:35">
      <c r="D1155" s="1"/>
      <c r="E1155" s="1"/>
      <c r="F1155" s="1"/>
      <c r="G1155" s="1"/>
      <c r="H1155" s="1"/>
      <c r="I1155" s="99"/>
      <c r="J1155" s="99"/>
      <c r="K1155" s="99"/>
      <c r="L1155" s="99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</row>
    <row r="1156" spans="4:35">
      <c r="D1156" s="1"/>
      <c r="E1156" s="1"/>
      <c r="F1156" s="1"/>
      <c r="G1156" s="1"/>
      <c r="H1156" s="1"/>
      <c r="I1156" s="99"/>
      <c r="J1156" s="99"/>
      <c r="K1156" s="99"/>
      <c r="L1156" s="99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99"/>
      <c r="Z1156" s="99"/>
      <c r="AA1156" s="1"/>
      <c r="AB1156" s="1"/>
      <c r="AC1156" s="99"/>
      <c r="AD1156" s="1"/>
      <c r="AE1156" s="1"/>
      <c r="AF1156" s="1"/>
      <c r="AG1156" s="1"/>
      <c r="AH1156" s="1"/>
      <c r="AI1156" s="1"/>
    </row>
    <row r="1157" spans="4:35">
      <c r="D1157" s="1"/>
      <c r="E1157" s="1"/>
      <c r="F1157" s="1"/>
      <c r="G1157" s="1"/>
      <c r="H1157" s="1"/>
      <c r="I1157" s="99"/>
      <c r="J1157" s="99"/>
      <c r="K1157" s="99"/>
      <c r="L1157" s="99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99"/>
      <c r="Z1157" s="1"/>
      <c r="AA1157" s="1"/>
      <c r="AB1157" s="1"/>
      <c r="AC1157" s="99"/>
      <c r="AD1157" s="1"/>
      <c r="AE1157" s="1"/>
      <c r="AF1157" s="1"/>
      <c r="AG1157" s="1"/>
      <c r="AH1157" s="1"/>
      <c r="AI1157" s="1"/>
    </row>
    <row r="1158" spans="4:35">
      <c r="D1158" s="1"/>
      <c r="E1158" s="1"/>
      <c r="F1158" s="1"/>
      <c r="G1158" s="1"/>
      <c r="H1158" s="1"/>
      <c r="I1158" s="99"/>
      <c r="J1158" s="99"/>
      <c r="K1158" s="99"/>
      <c r="L1158" s="99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99"/>
      <c r="Z1158" s="99"/>
      <c r="AA1158" s="1"/>
      <c r="AB1158" s="1"/>
      <c r="AC1158" s="99"/>
      <c r="AD1158" s="1"/>
      <c r="AE1158" s="1"/>
      <c r="AF1158" s="1"/>
      <c r="AG1158" s="1"/>
      <c r="AH1158" s="1"/>
      <c r="AI1158" s="1"/>
    </row>
    <row r="1159" spans="4:35">
      <c r="D1159" s="1"/>
      <c r="E1159" s="1"/>
      <c r="F1159" s="1"/>
      <c r="G1159" s="1"/>
      <c r="H1159" s="1"/>
      <c r="I1159" s="99"/>
      <c r="J1159" s="99"/>
      <c r="K1159" s="99"/>
      <c r="L1159" s="99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</row>
    <row r="1160" spans="4:35">
      <c r="D1160" s="1"/>
      <c r="E1160" s="1"/>
      <c r="F1160" s="1"/>
      <c r="G1160" s="1"/>
      <c r="H1160" s="1"/>
      <c r="I1160" s="99"/>
      <c r="J1160" s="99"/>
      <c r="K1160" s="99"/>
      <c r="L1160" s="99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</row>
    <row r="1161" spans="4:35">
      <c r="D1161" s="1"/>
      <c r="E1161" s="1"/>
      <c r="F1161" s="1"/>
      <c r="G1161" s="1"/>
      <c r="H1161" s="1"/>
      <c r="I1161" s="99"/>
      <c r="J1161" s="99"/>
      <c r="K1161" s="99"/>
      <c r="L1161" s="99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</row>
    <row r="1162" spans="4:35">
      <c r="D1162" s="1"/>
      <c r="E1162" s="1"/>
      <c r="F1162" s="1"/>
      <c r="G1162" s="1"/>
      <c r="H1162" s="1"/>
      <c r="I1162" s="99"/>
      <c r="J1162" s="99"/>
      <c r="K1162" s="99"/>
      <c r="L1162" s="99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99"/>
      <c r="Z1162" s="1"/>
      <c r="AA1162" s="1"/>
      <c r="AB1162" s="1"/>
      <c r="AC1162" s="99"/>
      <c r="AD1162" s="1"/>
      <c r="AE1162" s="1"/>
      <c r="AF1162" s="1"/>
      <c r="AG1162" s="1"/>
      <c r="AH1162" s="1"/>
      <c r="AI1162" s="1"/>
    </row>
    <row r="1163" spans="4:35">
      <c r="D1163" s="1"/>
      <c r="E1163" s="1"/>
      <c r="F1163" s="1"/>
      <c r="G1163" s="1"/>
      <c r="H1163" s="1"/>
      <c r="I1163" s="99"/>
      <c r="J1163" s="99"/>
      <c r="K1163" s="99"/>
      <c r="L1163" s="99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99"/>
      <c r="Z1163" s="99"/>
      <c r="AA1163" s="1"/>
      <c r="AB1163" s="1"/>
      <c r="AC1163" s="99"/>
      <c r="AD1163" s="1"/>
      <c r="AE1163" s="1"/>
      <c r="AF1163" s="1"/>
      <c r="AG1163" s="1"/>
      <c r="AH1163" s="1"/>
      <c r="AI1163" s="1"/>
    </row>
    <row r="1164" spans="4:35">
      <c r="D1164" s="1"/>
      <c r="E1164" s="1"/>
      <c r="F1164" s="1"/>
      <c r="G1164" s="1"/>
      <c r="H1164" s="1"/>
      <c r="I1164" s="99"/>
      <c r="J1164" s="99"/>
      <c r="K1164" s="99"/>
      <c r="L1164" s="99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99"/>
      <c r="Z1164" s="99"/>
      <c r="AA1164" s="1"/>
      <c r="AB1164" s="1"/>
      <c r="AC1164" s="99"/>
      <c r="AD1164" s="1"/>
      <c r="AE1164" s="1"/>
      <c r="AF1164" s="1"/>
      <c r="AG1164" s="1"/>
      <c r="AH1164" s="1"/>
      <c r="AI1164" s="1"/>
    </row>
    <row r="1165" spans="4:35">
      <c r="D1165" s="1"/>
      <c r="E1165" s="1"/>
      <c r="F1165" s="1"/>
      <c r="G1165" s="1"/>
      <c r="H1165" s="1"/>
      <c r="I1165" s="99"/>
      <c r="J1165" s="99"/>
      <c r="K1165" s="99"/>
      <c r="L1165" s="99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99"/>
      <c r="Z1165" s="1"/>
      <c r="AA1165" s="1"/>
      <c r="AB1165" s="1"/>
      <c r="AC1165" s="99"/>
      <c r="AD1165" s="1"/>
      <c r="AE1165" s="1"/>
      <c r="AF1165" s="1"/>
      <c r="AG1165" s="1"/>
      <c r="AH1165" s="1"/>
      <c r="AI1165" s="1"/>
    </row>
    <row r="1166" spans="4:35">
      <c r="D1166" s="1"/>
      <c r="E1166" s="1"/>
      <c r="F1166" s="1"/>
      <c r="G1166" s="1"/>
      <c r="H1166" s="1"/>
      <c r="I1166" s="99"/>
      <c r="J1166" s="99"/>
      <c r="K1166" s="99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</row>
    <row r="1167" spans="4:35">
      <c r="D1167" s="1"/>
      <c r="E1167" s="1"/>
      <c r="F1167" s="1"/>
      <c r="G1167" s="1"/>
      <c r="H1167" s="1"/>
      <c r="I1167" s="99"/>
      <c r="J1167" s="99"/>
      <c r="K1167" s="99"/>
      <c r="L1167" s="99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</row>
    <row r="1168" spans="4:35">
      <c r="D1168" s="1"/>
      <c r="E1168" s="1"/>
      <c r="F1168" s="1"/>
      <c r="G1168" s="1"/>
      <c r="H1168" s="1"/>
      <c r="I1168" s="99"/>
      <c r="J1168" s="99"/>
      <c r="K1168" s="99"/>
      <c r="L1168" s="99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</row>
    <row r="1169" spans="4:35">
      <c r="D1169" s="1"/>
      <c r="E1169" s="1"/>
      <c r="F1169" s="1"/>
      <c r="G1169" s="1"/>
      <c r="H1169" s="1"/>
      <c r="I1169" s="99"/>
      <c r="J1169" s="99"/>
      <c r="K1169" s="99"/>
      <c r="L1169" s="99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</row>
    <row r="1170" spans="4:35">
      <c r="D1170" s="1"/>
      <c r="E1170" s="1"/>
      <c r="F1170" s="1"/>
      <c r="G1170" s="1"/>
      <c r="H1170" s="1"/>
      <c r="I1170" s="99"/>
      <c r="J1170" s="99"/>
      <c r="K1170" s="99"/>
      <c r="L1170" s="99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99"/>
      <c r="Z1170" s="1"/>
      <c r="AA1170" s="1"/>
      <c r="AB1170" s="1"/>
      <c r="AC1170" s="99"/>
      <c r="AD1170" s="1"/>
      <c r="AE1170" s="1"/>
      <c r="AF1170" s="1"/>
      <c r="AG1170" s="1"/>
      <c r="AH1170" s="1"/>
      <c r="AI1170" s="1"/>
    </row>
    <row r="1171" spans="4:35">
      <c r="D1171" s="1"/>
      <c r="E1171" s="1"/>
      <c r="F1171" s="1"/>
      <c r="G1171" s="1"/>
      <c r="H1171" s="1"/>
      <c r="I1171" s="99"/>
      <c r="J1171" s="99"/>
      <c r="K1171" s="99"/>
      <c r="L1171" s="99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99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</row>
    <row r="1172" spans="4:35">
      <c r="D1172" s="1"/>
      <c r="E1172" s="1"/>
      <c r="F1172" s="1"/>
      <c r="G1172" s="1"/>
      <c r="H1172" s="1"/>
      <c r="I1172" s="99"/>
      <c r="J1172" s="99"/>
      <c r="K1172" s="99"/>
      <c r="L1172" s="99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99"/>
      <c r="Z1172" s="99"/>
      <c r="AA1172" s="1"/>
      <c r="AB1172" s="1"/>
      <c r="AC1172" s="99"/>
      <c r="AD1172" s="1"/>
      <c r="AE1172" s="1"/>
      <c r="AF1172" s="1"/>
      <c r="AG1172" s="1"/>
      <c r="AH1172" s="1"/>
      <c r="AI1172" s="1"/>
    </row>
    <row r="1173" spans="4:35">
      <c r="D1173" s="1"/>
      <c r="E1173" s="1"/>
      <c r="F1173" s="1"/>
      <c r="G1173" s="1"/>
      <c r="H1173" s="1"/>
      <c r="I1173" s="99"/>
      <c r="J1173" s="99"/>
      <c r="K1173" s="99"/>
      <c r="L1173" s="99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99"/>
      <c r="Z1173" s="99"/>
      <c r="AA1173" s="1"/>
      <c r="AB1173" s="1"/>
      <c r="AC1173" s="99"/>
      <c r="AD1173" s="1"/>
      <c r="AE1173" s="1"/>
      <c r="AF1173" s="1"/>
      <c r="AG1173" s="1"/>
      <c r="AH1173" s="1"/>
      <c r="AI1173" s="1"/>
    </row>
    <row r="1174" spans="4:35">
      <c r="D1174" s="1"/>
      <c r="E1174" s="1"/>
      <c r="F1174" s="1"/>
      <c r="G1174" s="1"/>
      <c r="H1174" s="1"/>
      <c r="I1174" s="99"/>
      <c r="J1174" s="99"/>
      <c r="K1174" s="99"/>
      <c r="L1174" s="99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99"/>
      <c r="Z1174" s="99"/>
      <c r="AA1174" s="1"/>
      <c r="AB1174" s="1"/>
      <c r="AC1174" s="99"/>
      <c r="AD1174" s="1"/>
      <c r="AE1174" s="1"/>
      <c r="AF1174" s="1"/>
      <c r="AG1174" s="1"/>
      <c r="AH1174" s="1"/>
      <c r="AI1174" s="1"/>
    </row>
    <row r="1175" spans="4:35">
      <c r="D1175" s="1"/>
      <c r="E1175" s="1"/>
      <c r="F1175" s="1"/>
      <c r="G1175" s="1"/>
      <c r="H1175" s="1"/>
      <c r="I1175" s="99"/>
      <c r="J1175" s="99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</row>
    <row r="1176" spans="4:35">
      <c r="D1176" s="1"/>
      <c r="E1176" s="1"/>
      <c r="F1176" s="1"/>
      <c r="G1176" s="1"/>
      <c r="H1176" s="1"/>
      <c r="I1176" s="99"/>
      <c r="J1176" s="99"/>
      <c r="K1176" s="99"/>
      <c r="L1176" s="99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99"/>
      <c r="Z1176" s="99"/>
      <c r="AA1176" s="1"/>
      <c r="AB1176" s="1"/>
      <c r="AC1176" s="99"/>
      <c r="AD1176" s="1"/>
      <c r="AE1176" s="1"/>
      <c r="AF1176" s="1"/>
      <c r="AG1176" s="1"/>
      <c r="AH1176" s="1"/>
      <c r="AI1176" s="1"/>
    </row>
    <row r="1177" spans="4:35">
      <c r="D1177" s="1"/>
      <c r="E1177" s="1"/>
      <c r="F1177" s="1"/>
      <c r="G1177" s="1"/>
      <c r="H1177" s="1"/>
      <c r="I1177" s="99"/>
      <c r="J1177" s="99"/>
      <c r="K1177" s="99"/>
      <c r="L1177" s="99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99"/>
      <c r="Z1177" s="99"/>
      <c r="AA1177" s="1"/>
      <c r="AB1177" s="1"/>
      <c r="AC1177" s="99"/>
      <c r="AD1177" s="1"/>
      <c r="AE1177" s="1"/>
      <c r="AF1177" s="1"/>
      <c r="AG1177" s="1"/>
      <c r="AH1177" s="1"/>
      <c r="AI1177" s="1"/>
    </row>
    <row r="1178" spans="4:35">
      <c r="D1178" s="1"/>
      <c r="E1178" s="1"/>
      <c r="F1178" s="1"/>
      <c r="G1178" s="1"/>
      <c r="H1178" s="1"/>
      <c r="I1178" s="99"/>
      <c r="J1178" s="99"/>
      <c r="K1178" s="99"/>
      <c r="L1178" s="99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</row>
    <row r="1179" spans="4:35">
      <c r="D1179" s="1"/>
      <c r="E1179" s="1"/>
      <c r="F1179" s="1"/>
      <c r="G1179" s="1"/>
      <c r="H1179" s="1"/>
      <c r="I1179" s="99"/>
      <c r="J1179" s="99"/>
      <c r="K1179" s="99"/>
      <c r="L1179" s="99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99"/>
      <c r="Z1179" s="99"/>
      <c r="AA1179" s="1"/>
      <c r="AB1179" s="1"/>
      <c r="AC1179" s="99"/>
      <c r="AD1179" s="1"/>
      <c r="AE1179" s="1"/>
      <c r="AF1179" s="1"/>
      <c r="AG1179" s="1"/>
      <c r="AH1179" s="1"/>
      <c r="AI1179" s="1"/>
    </row>
    <row r="1180" spans="4:35">
      <c r="D1180" s="1"/>
      <c r="E1180" s="1"/>
      <c r="F1180" s="1"/>
      <c r="G1180" s="1"/>
      <c r="H1180" s="1"/>
      <c r="I1180" s="99"/>
      <c r="J1180" s="99"/>
      <c r="K1180" s="99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</row>
    <row r="1181" spans="4:35">
      <c r="D1181" s="1"/>
      <c r="E1181" s="1"/>
      <c r="F1181" s="1"/>
      <c r="G1181" s="1"/>
      <c r="H1181" s="1"/>
      <c r="I1181" s="99"/>
      <c r="J1181" s="99"/>
      <c r="K1181" s="99"/>
      <c r="L1181" s="99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</row>
    <row r="1182" spans="4:35">
      <c r="D1182" s="1"/>
      <c r="E1182" s="1"/>
      <c r="F1182" s="1"/>
      <c r="G1182" s="1"/>
      <c r="H1182" s="1"/>
      <c r="I1182" s="99"/>
      <c r="J1182" s="99"/>
      <c r="K1182" s="99"/>
      <c r="L1182" s="99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99"/>
      <c r="Z1182" s="1"/>
      <c r="AA1182" s="1"/>
      <c r="AB1182" s="1"/>
      <c r="AC1182" s="99"/>
      <c r="AD1182" s="1"/>
      <c r="AE1182" s="1"/>
      <c r="AF1182" s="1"/>
      <c r="AG1182" s="1"/>
      <c r="AH1182" s="1"/>
      <c r="AI1182" s="1"/>
    </row>
    <row r="1183" spans="4:35">
      <c r="D1183" s="1"/>
      <c r="E1183" s="1"/>
      <c r="F1183" s="1"/>
      <c r="G1183" s="1"/>
      <c r="H1183" s="1"/>
      <c r="I1183" s="99"/>
      <c r="J1183" s="99"/>
      <c r="K1183" s="99"/>
      <c r="L1183" s="99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99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</row>
    <row r="1184" spans="4:35">
      <c r="D1184" s="1"/>
      <c r="E1184" s="1"/>
      <c r="F1184" s="1"/>
      <c r="G1184" s="1"/>
      <c r="H1184" s="1"/>
      <c r="I1184" s="99"/>
      <c r="J1184" s="99"/>
      <c r="K1184" s="99"/>
      <c r="L1184" s="99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99"/>
      <c r="Z1184" s="1"/>
      <c r="AA1184" s="1"/>
      <c r="AB1184" s="1"/>
      <c r="AC1184" s="99"/>
      <c r="AD1184" s="1"/>
      <c r="AE1184" s="1"/>
      <c r="AF1184" s="1"/>
      <c r="AG1184" s="1"/>
      <c r="AH1184" s="1"/>
      <c r="AI1184" s="1"/>
    </row>
    <row r="1185" spans="4:35">
      <c r="D1185" s="1"/>
      <c r="E1185" s="1"/>
      <c r="F1185" s="1"/>
      <c r="G1185" s="1"/>
      <c r="H1185" s="1"/>
      <c r="I1185" s="99"/>
      <c r="J1185" s="99"/>
      <c r="K1185" s="99"/>
      <c r="L1185" s="99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99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</row>
    <row r="1186" spans="4:35">
      <c r="D1186" s="1"/>
      <c r="E1186" s="1"/>
      <c r="F1186" s="1"/>
      <c r="G1186" s="1"/>
      <c r="H1186" s="1"/>
      <c r="I1186" s="99"/>
      <c r="J1186" s="99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</row>
    <row r="1187" spans="4:35">
      <c r="D1187" s="1"/>
      <c r="E1187" s="1"/>
      <c r="F1187" s="1"/>
      <c r="G1187" s="1"/>
      <c r="H1187" s="1"/>
      <c r="I1187" s="99"/>
      <c r="J1187" s="99"/>
      <c r="K1187" s="99"/>
      <c r="L1187" s="99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99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</row>
    <row r="1188" spans="4:35">
      <c r="D1188" s="1"/>
      <c r="E1188" s="1"/>
      <c r="F1188" s="1"/>
      <c r="G1188" s="1"/>
      <c r="H1188" s="1"/>
      <c r="I1188" s="99"/>
      <c r="J1188" s="99"/>
      <c r="K1188" s="99"/>
      <c r="L1188" s="99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99"/>
      <c r="Z1188" s="99"/>
      <c r="AA1188" s="1"/>
      <c r="AB1188" s="1"/>
      <c r="AC1188" s="99"/>
      <c r="AD1188" s="1"/>
      <c r="AE1188" s="1"/>
      <c r="AF1188" s="1"/>
      <c r="AG1188" s="1"/>
      <c r="AH1188" s="1"/>
      <c r="AI1188" s="1"/>
    </row>
    <row r="1189" spans="4:35">
      <c r="D1189" s="1"/>
      <c r="E1189" s="1"/>
      <c r="F1189" s="1"/>
      <c r="G1189" s="1"/>
      <c r="H1189" s="1"/>
      <c r="I1189" s="99"/>
      <c r="J1189" s="99"/>
      <c r="K1189" s="99"/>
      <c r="L1189" s="99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99"/>
      <c r="Z1189" s="1"/>
      <c r="AA1189" s="1"/>
      <c r="AB1189" s="1"/>
      <c r="AC1189" s="99"/>
      <c r="AD1189" s="1"/>
      <c r="AE1189" s="1"/>
      <c r="AF1189" s="1"/>
      <c r="AG1189" s="1"/>
      <c r="AH1189" s="1"/>
      <c r="AI1189" s="1"/>
    </row>
    <row r="1190" spans="4:35">
      <c r="D1190" s="1"/>
      <c r="E1190" s="1"/>
      <c r="F1190" s="1"/>
      <c r="G1190" s="1"/>
      <c r="H1190" s="1"/>
      <c r="I1190" s="99"/>
      <c r="J1190" s="99"/>
      <c r="K1190" s="99"/>
      <c r="L1190" s="99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99"/>
      <c r="Z1190" s="1"/>
      <c r="AA1190" s="1"/>
      <c r="AB1190" s="1"/>
      <c r="AC1190" s="99"/>
      <c r="AD1190" s="1"/>
      <c r="AE1190" s="1"/>
      <c r="AF1190" s="1"/>
      <c r="AG1190" s="1"/>
      <c r="AH1190" s="1"/>
      <c r="AI1190" s="1"/>
    </row>
    <row r="1191" spans="4:35">
      <c r="D1191" s="1"/>
      <c r="E1191" s="1"/>
      <c r="F1191" s="1"/>
      <c r="G1191" s="1"/>
      <c r="H1191" s="1"/>
      <c r="I1191" s="99"/>
      <c r="J1191" s="99"/>
      <c r="K1191" s="99"/>
      <c r="L1191" s="99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99"/>
      <c r="Z1191" s="1"/>
      <c r="AA1191" s="1"/>
      <c r="AB1191" s="1"/>
      <c r="AC1191" s="99"/>
      <c r="AD1191" s="1"/>
      <c r="AE1191" s="1"/>
      <c r="AF1191" s="1"/>
      <c r="AG1191" s="1"/>
      <c r="AH1191" s="1"/>
      <c r="AI1191" s="1"/>
    </row>
    <row r="1192" spans="4:35">
      <c r="D1192" s="1"/>
      <c r="E1192" s="1"/>
      <c r="F1192" s="1"/>
      <c r="G1192" s="1"/>
      <c r="H1192" s="1"/>
      <c r="I1192" s="99"/>
      <c r="J1192" s="99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</row>
    <row r="1193" spans="4:35">
      <c r="D1193" s="1"/>
      <c r="E1193" s="1"/>
      <c r="F1193" s="1"/>
      <c r="G1193" s="1"/>
      <c r="H1193" s="1"/>
      <c r="I1193" s="99"/>
      <c r="J1193" s="99"/>
      <c r="K1193" s="99"/>
      <c r="L1193" s="99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99"/>
      <c r="Z1193" s="99"/>
      <c r="AA1193" s="1"/>
      <c r="AB1193" s="1"/>
      <c r="AC1193" s="99"/>
      <c r="AD1193" s="1"/>
      <c r="AE1193" s="1"/>
      <c r="AF1193" s="1"/>
      <c r="AG1193" s="1"/>
      <c r="AH1193" s="1"/>
      <c r="AI1193" s="1"/>
    </row>
    <row r="1194" spans="4:35">
      <c r="D1194" s="1"/>
      <c r="E1194" s="1"/>
      <c r="F1194" s="1"/>
      <c r="G1194" s="1"/>
      <c r="H1194" s="1"/>
      <c r="I1194" s="99"/>
      <c r="J1194" s="99"/>
      <c r="K1194" s="99"/>
      <c r="L1194" s="99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99"/>
      <c r="Z1194" s="1"/>
      <c r="AA1194" s="1"/>
      <c r="AB1194" s="1"/>
      <c r="AC1194" s="99"/>
      <c r="AD1194" s="1"/>
      <c r="AE1194" s="1"/>
      <c r="AF1194" s="1"/>
      <c r="AG1194" s="1"/>
      <c r="AH1194" s="1"/>
      <c r="AI1194" s="1"/>
    </row>
    <row r="1195" spans="4:35">
      <c r="D1195" s="1"/>
      <c r="E1195" s="1"/>
      <c r="F1195" s="1"/>
      <c r="G1195" s="1"/>
      <c r="H1195" s="1"/>
      <c r="I1195" s="99"/>
      <c r="J1195" s="99"/>
      <c r="K1195" s="99"/>
      <c r="L1195" s="99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99"/>
      <c r="Z1195" s="99"/>
      <c r="AA1195" s="1"/>
      <c r="AB1195" s="1"/>
      <c r="AC1195" s="99"/>
      <c r="AD1195" s="1"/>
      <c r="AE1195" s="1"/>
      <c r="AF1195" s="1"/>
      <c r="AG1195" s="1"/>
      <c r="AH1195" s="1"/>
      <c r="AI1195" s="1"/>
    </row>
    <row r="1196" spans="4:35">
      <c r="D1196" s="1"/>
      <c r="E1196" s="1"/>
      <c r="F1196" s="1"/>
      <c r="G1196" s="1"/>
      <c r="H1196" s="1"/>
      <c r="I1196" s="99"/>
      <c r="J1196" s="99"/>
      <c r="K1196" s="99"/>
      <c r="L1196" s="99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99"/>
      <c r="Z1196" s="1"/>
      <c r="AA1196" s="1"/>
      <c r="AB1196" s="1"/>
      <c r="AC1196" s="99"/>
      <c r="AD1196" s="1"/>
      <c r="AE1196" s="1"/>
      <c r="AF1196" s="1"/>
      <c r="AG1196" s="1"/>
      <c r="AH1196" s="1"/>
      <c r="AI1196" s="1"/>
    </row>
    <row r="1197" spans="4:35">
      <c r="D1197" s="1"/>
      <c r="E1197" s="1"/>
      <c r="F1197" s="1"/>
      <c r="G1197" s="1"/>
      <c r="H1197" s="1"/>
      <c r="I1197" s="99"/>
      <c r="J1197" s="99"/>
      <c r="K1197" s="99"/>
      <c r="L1197" s="99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99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</row>
    <row r="1198" spans="4:35">
      <c r="D1198" s="1"/>
      <c r="E1198" s="1"/>
      <c r="F1198" s="1"/>
      <c r="G1198" s="1"/>
      <c r="H1198" s="1"/>
      <c r="I1198" s="99"/>
      <c r="J1198" s="99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</row>
    <row r="1199" spans="4:35">
      <c r="D1199" s="1"/>
      <c r="E1199" s="1"/>
      <c r="F1199" s="1"/>
      <c r="G1199" s="1"/>
      <c r="H1199" s="1"/>
      <c r="I1199" s="99"/>
      <c r="J1199" s="99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</row>
    <row r="1200" spans="4:35">
      <c r="D1200" s="1"/>
      <c r="E1200" s="1"/>
      <c r="F1200" s="1"/>
      <c r="G1200" s="1"/>
      <c r="H1200" s="1"/>
      <c r="I1200" s="99"/>
      <c r="J1200" s="99"/>
      <c r="K1200" s="99"/>
      <c r="L1200" s="99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</row>
    <row r="1201" spans="4:35">
      <c r="D1201" s="1"/>
      <c r="E1201" s="1"/>
      <c r="F1201" s="1"/>
      <c r="G1201" s="1"/>
      <c r="H1201" s="1"/>
      <c r="I1201" s="99"/>
      <c r="J1201" s="99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</row>
    <row r="1202" spans="4:35">
      <c r="D1202" s="1"/>
      <c r="E1202" s="1"/>
      <c r="F1202" s="1"/>
      <c r="G1202" s="1"/>
      <c r="H1202" s="1"/>
      <c r="I1202" s="99"/>
      <c r="J1202" s="99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</row>
    <row r="1203" spans="4:35">
      <c r="D1203" s="1"/>
      <c r="E1203" s="1"/>
      <c r="F1203" s="1"/>
      <c r="G1203" s="1"/>
      <c r="H1203" s="1"/>
      <c r="I1203" s="99"/>
      <c r="J1203" s="99"/>
      <c r="K1203" s="99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</row>
    <row r="1204" spans="4:35">
      <c r="D1204" s="1"/>
      <c r="E1204" s="1"/>
      <c r="F1204" s="1"/>
      <c r="G1204" s="1"/>
      <c r="H1204" s="1"/>
      <c r="I1204" s="99"/>
      <c r="J1204" s="99"/>
      <c r="K1204" s="99"/>
      <c r="L1204" s="99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99"/>
      <c r="Z1204" s="99"/>
      <c r="AA1204" s="1"/>
      <c r="AB1204" s="1"/>
      <c r="AC1204" s="99"/>
      <c r="AD1204" s="1"/>
      <c r="AE1204" s="1"/>
      <c r="AF1204" s="1"/>
      <c r="AG1204" s="1"/>
      <c r="AH1204" s="1"/>
      <c r="AI1204" s="1"/>
    </row>
    <row r="1205" spans="4:35">
      <c r="D1205" s="1"/>
      <c r="E1205" s="1"/>
      <c r="F1205" s="1"/>
      <c r="G1205" s="1"/>
      <c r="H1205" s="1"/>
      <c r="I1205" s="99"/>
      <c r="J1205" s="99"/>
      <c r="K1205" s="99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</row>
    <row r="1206" spans="4:35">
      <c r="D1206" s="1"/>
      <c r="E1206" s="1"/>
      <c r="F1206" s="1"/>
      <c r="G1206" s="1"/>
      <c r="H1206" s="1"/>
      <c r="I1206" s="99"/>
      <c r="J1206" s="99"/>
      <c r="K1206" s="99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</row>
    <row r="1207" spans="4:35">
      <c r="D1207" s="1"/>
      <c r="E1207" s="1"/>
      <c r="F1207" s="1"/>
      <c r="G1207" s="1"/>
      <c r="H1207" s="1"/>
      <c r="I1207" s="99"/>
      <c r="J1207" s="99"/>
      <c r="K1207" s="99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</row>
    <row r="1208" spans="4:35">
      <c r="D1208" s="1"/>
      <c r="E1208" s="1"/>
      <c r="F1208" s="1"/>
      <c r="G1208" s="1"/>
      <c r="H1208" s="1"/>
      <c r="I1208" s="99"/>
      <c r="J1208" s="99"/>
      <c r="K1208" s="99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</row>
    <row r="1209" spans="4:35">
      <c r="D1209" s="1"/>
      <c r="E1209" s="1"/>
      <c r="F1209" s="1"/>
      <c r="G1209" s="1"/>
      <c r="H1209" s="1"/>
      <c r="I1209" s="99"/>
      <c r="J1209" s="99"/>
      <c r="K1209" s="99"/>
      <c r="L1209" s="99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99"/>
      <c r="Z1209" s="99"/>
      <c r="AA1209" s="1"/>
      <c r="AB1209" s="1"/>
      <c r="AC1209" s="99"/>
      <c r="AD1209" s="1"/>
      <c r="AE1209" s="1"/>
      <c r="AF1209" s="1"/>
      <c r="AG1209" s="1"/>
      <c r="AH1209" s="1"/>
      <c r="AI1209" s="1"/>
    </row>
    <row r="1210" spans="4:35">
      <c r="D1210" s="1"/>
      <c r="E1210" s="1"/>
      <c r="F1210" s="1"/>
      <c r="G1210" s="1"/>
      <c r="H1210" s="1"/>
      <c r="I1210" s="99"/>
      <c r="J1210" s="99"/>
      <c r="K1210" s="99"/>
      <c r="L1210" s="99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99"/>
      <c r="Z1210" s="99"/>
      <c r="AA1210" s="1"/>
      <c r="AB1210" s="1"/>
      <c r="AC1210" s="99"/>
      <c r="AD1210" s="1"/>
      <c r="AE1210" s="1"/>
      <c r="AF1210" s="1"/>
      <c r="AG1210" s="1"/>
      <c r="AH1210" s="1"/>
      <c r="AI1210" s="1"/>
    </row>
    <row r="1211" spans="4:35">
      <c r="D1211" s="1"/>
      <c r="E1211" s="1"/>
      <c r="F1211" s="1"/>
      <c r="G1211" s="1"/>
      <c r="H1211" s="1"/>
      <c r="I1211" s="99"/>
      <c r="J1211" s="99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</row>
    <row r="1212" spans="4:35">
      <c r="D1212" s="1"/>
      <c r="E1212" s="1"/>
      <c r="F1212" s="1"/>
      <c r="G1212" s="1"/>
      <c r="H1212" s="1"/>
      <c r="I1212" s="99"/>
      <c r="J1212" s="99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</row>
    <row r="1213" spans="4:35">
      <c r="D1213" s="1"/>
      <c r="E1213" s="1"/>
      <c r="F1213" s="1"/>
      <c r="G1213" s="1"/>
      <c r="H1213" s="1"/>
      <c r="I1213" s="99"/>
      <c r="J1213" s="99"/>
      <c r="K1213" s="99"/>
      <c r="L1213" s="99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99"/>
      <c r="Z1213" s="1"/>
      <c r="AA1213" s="1"/>
      <c r="AB1213" s="1"/>
      <c r="AC1213" s="99"/>
      <c r="AD1213" s="1"/>
      <c r="AE1213" s="1"/>
      <c r="AF1213" s="1"/>
      <c r="AG1213" s="1"/>
      <c r="AH1213" s="1"/>
      <c r="AI1213" s="1"/>
    </row>
    <row r="1214" spans="4:35">
      <c r="D1214" s="1"/>
      <c r="E1214" s="1"/>
      <c r="F1214" s="1"/>
      <c r="G1214" s="1"/>
      <c r="H1214" s="1"/>
      <c r="I1214" s="99"/>
      <c r="J1214" s="99"/>
      <c r="K1214" s="99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</row>
    <row r="1215" spans="4:35">
      <c r="D1215" s="1"/>
      <c r="E1215" s="1"/>
      <c r="F1215" s="1"/>
      <c r="G1215" s="1"/>
      <c r="H1215" s="1"/>
      <c r="I1215" s="99"/>
      <c r="J1215" s="99"/>
      <c r="K1215" s="99"/>
      <c r="L1215" s="99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99"/>
      <c r="Z1215" s="99"/>
      <c r="AA1215" s="1"/>
      <c r="AB1215" s="1"/>
      <c r="AC1215" s="99"/>
      <c r="AD1215" s="1"/>
      <c r="AE1215" s="1"/>
      <c r="AF1215" s="1"/>
      <c r="AG1215" s="1"/>
      <c r="AH1215" s="1"/>
      <c r="AI1215" s="1"/>
    </row>
    <row r="1216" spans="4:35">
      <c r="D1216" s="1"/>
      <c r="E1216" s="1"/>
      <c r="F1216" s="1"/>
      <c r="G1216" s="1"/>
      <c r="H1216" s="1"/>
      <c r="I1216" s="99"/>
      <c r="J1216" s="99"/>
      <c r="K1216" s="99"/>
      <c r="L1216" s="99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99"/>
      <c r="Z1216" s="99"/>
      <c r="AA1216" s="1"/>
      <c r="AB1216" s="1"/>
      <c r="AC1216" s="99"/>
      <c r="AD1216" s="1"/>
      <c r="AE1216" s="1"/>
      <c r="AF1216" s="1"/>
      <c r="AG1216" s="1"/>
      <c r="AH1216" s="1"/>
      <c r="AI1216" s="1"/>
    </row>
    <row r="1217" spans="4:35">
      <c r="D1217" s="1"/>
      <c r="E1217" s="1"/>
      <c r="F1217" s="1"/>
      <c r="G1217" s="1"/>
      <c r="H1217" s="1"/>
      <c r="I1217" s="99"/>
      <c r="J1217" s="99"/>
      <c r="K1217" s="99"/>
      <c r="L1217" s="99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99"/>
      <c r="Z1217" s="99"/>
      <c r="AA1217" s="1"/>
      <c r="AB1217" s="1"/>
      <c r="AC1217" s="99"/>
      <c r="AD1217" s="1"/>
      <c r="AE1217" s="1"/>
      <c r="AF1217" s="1"/>
      <c r="AG1217" s="1"/>
      <c r="AH1217" s="1"/>
      <c r="AI1217" s="1"/>
    </row>
    <row r="1218" spans="4:35">
      <c r="D1218" s="1"/>
      <c r="E1218" s="1"/>
      <c r="F1218" s="1"/>
      <c r="G1218" s="1"/>
      <c r="H1218" s="1"/>
      <c r="I1218" s="99"/>
      <c r="J1218" s="99"/>
      <c r="K1218" s="99"/>
      <c r="L1218" s="99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99"/>
      <c r="Z1218" s="99"/>
      <c r="AA1218" s="1"/>
      <c r="AB1218" s="1"/>
      <c r="AC1218" s="99"/>
      <c r="AD1218" s="1"/>
      <c r="AE1218" s="1"/>
      <c r="AF1218" s="1"/>
      <c r="AG1218" s="1"/>
      <c r="AH1218" s="1"/>
      <c r="AI1218" s="1"/>
    </row>
    <row r="1219" spans="4:35">
      <c r="D1219" s="1"/>
      <c r="E1219" s="1"/>
      <c r="F1219" s="1"/>
      <c r="G1219" s="1"/>
      <c r="H1219" s="1"/>
      <c r="I1219" s="99"/>
      <c r="J1219" s="99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</row>
    <row r="1220" spans="4:35">
      <c r="D1220" s="1"/>
      <c r="E1220" s="1"/>
      <c r="F1220" s="1"/>
      <c r="G1220" s="1"/>
      <c r="H1220" s="1"/>
      <c r="I1220" s="99"/>
      <c r="J1220" s="99"/>
      <c r="K1220" s="99"/>
      <c r="L1220" s="99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99"/>
      <c r="Z1220" s="99"/>
      <c r="AA1220" s="1"/>
      <c r="AB1220" s="1"/>
      <c r="AC1220" s="99"/>
      <c r="AD1220" s="1"/>
      <c r="AE1220" s="1"/>
      <c r="AF1220" s="1"/>
      <c r="AG1220" s="1"/>
      <c r="AH1220" s="1"/>
      <c r="AI1220" s="1"/>
    </row>
    <row r="1221" spans="4:35">
      <c r="D1221" s="1"/>
      <c r="E1221" s="1"/>
      <c r="F1221" s="1"/>
      <c r="G1221" s="1"/>
      <c r="H1221" s="1"/>
      <c r="I1221" s="99"/>
      <c r="J1221" s="99"/>
      <c r="K1221" s="99"/>
      <c r="L1221" s="99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99"/>
      <c r="Z1221" s="99"/>
      <c r="AA1221" s="1"/>
      <c r="AB1221" s="1"/>
      <c r="AC1221" s="99"/>
      <c r="AD1221" s="1"/>
      <c r="AE1221" s="1"/>
      <c r="AF1221" s="1"/>
      <c r="AG1221" s="1"/>
      <c r="AH1221" s="1"/>
      <c r="AI1221" s="1"/>
    </row>
    <row r="1222" spans="4:35">
      <c r="D1222" s="1"/>
      <c r="E1222" s="1"/>
      <c r="F1222" s="1"/>
      <c r="G1222" s="1"/>
      <c r="H1222" s="1"/>
      <c r="I1222" s="99"/>
      <c r="J1222" s="99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</row>
    <row r="1223" spans="4:35">
      <c r="D1223" s="1"/>
      <c r="E1223" s="1"/>
      <c r="F1223" s="1"/>
      <c r="G1223" s="1"/>
      <c r="H1223" s="1"/>
      <c r="I1223" s="99"/>
      <c r="J1223" s="99"/>
      <c r="K1223" s="99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</row>
    <row r="1224" spans="4:35">
      <c r="D1224" s="1"/>
      <c r="E1224" s="1"/>
      <c r="F1224" s="1"/>
      <c r="G1224" s="1"/>
      <c r="H1224" s="1"/>
      <c r="I1224" s="99"/>
      <c r="J1224" s="99"/>
      <c r="K1224" s="99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</row>
    <row r="1225" spans="4:35">
      <c r="D1225" s="1"/>
      <c r="E1225" s="1"/>
      <c r="F1225" s="1"/>
      <c r="G1225" s="1"/>
      <c r="H1225" s="1"/>
      <c r="I1225" s="99"/>
      <c r="J1225" s="99"/>
      <c r="K1225" s="99"/>
      <c r="L1225" s="99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99"/>
      <c r="Z1225" s="99"/>
      <c r="AA1225" s="1"/>
      <c r="AB1225" s="1"/>
      <c r="AC1225" s="99"/>
      <c r="AD1225" s="1"/>
      <c r="AE1225" s="1"/>
      <c r="AF1225" s="1"/>
      <c r="AG1225" s="1"/>
      <c r="AH1225" s="1"/>
      <c r="AI1225" s="1"/>
    </row>
    <row r="1226" spans="4:35">
      <c r="D1226" s="1"/>
      <c r="E1226" s="1"/>
      <c r="F1226" s="1"/>
      <c r="G1226" s="1"/>
      <c r="H1226" s="1"/>
      <c r="I1226" s="99"/>
      <c r="J1226" s="99"/>
      <c r="K1226" s="99"/>
      <c r="L1226" s="99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99"/>
      <c r="Z1226" s="99"/>
      <c r="AA1226" s="1"/>
      <c r="AB1226" s="1"/>
      <c r="AC1226" s="99"/>
      <c r="AD1226" s="1"/>
      <c r="AE1226" s="1"/>
      <c r="AF1226" s="1"/>
      <c r="AG1226" s="1"/>
      <c r="AH1226" s="1"/>
      <c r="AI1226" s="1"/>
    </row>
    <row r="1227" spans="4:35">
      <c r="D1227" s="1"/>
      <c r="E1227" s="1"/>
      <c r="F1227" s="1"/>
      <c r="G1227" s="1"/>
      <c r="H1227" s="1"/>
      <c r="I1227" s="99"/>
      <c r="J1227" s="99"/>
      <c r="K1227" s="99"/>
      <c r="L1227" s="99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99"/>
      <c r="Z1227" s="99"/>
      <c r="AA1227" s="1"/>
      <c r="AB1227" s="1"/>
      <c r="AC1227" s="99"/>
      <c r="AD1227" s="1"/>
      <c r="AE1227" s="1"/>
      <c r="AF1227" s="1"/>
      <c r="AG1227" s="1"/>
      <c r="AH1227" s="1"/>
      <c r="AI1227" s="1"/>
    </row>
    <row r="1228" spans="4:35">
      <c r="D1228" s="1"/>
      <c r="E1228" s="1"/>
      <c r="F1228" s="1"/>
      <c r="G1228" s="1"/>
      <c r="H1228" s="1"/>
      <c r="I1228" s="99"/>
      <c r="J1228" s="99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</row>
    <row r="1229" spans="4:35">
      <c r="D1229" s="1"/>
      <c r="E1229" s="1"/>
      <c r="F1229" s="1"/>
      <c r="G1229" s="1"/>
      <c r="H1229" s="1"/>
      <c r="I1229" s="99"/>
      <c r="J1229" s="99"/>
      <c r="K1229" s="99"/>
      <c r="L1229" s="99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99"/>
      <c r="Z1229" s="99"/>
      <c r="AA1229" s="1"/>
      <c r="AB1229" s="1"/>
      <c r="AC1229" s="99"/>
      <c r="AD1229" s="1"/>
      <c r="AE1229" s="1"/>
      <c r="AF1229" s="1"/>
      <c r="AG1229" s="1"/>
      <c r="AH1229" s="1"/>
      <c r="AI1229" s="1"/>
    </row>
    <row r="1230" spans="4:35">
      <c r="D1230" s="1"/>
      <c r="E1230" s="1"/>
      <c r="F1230" s="1"/>
      <c r="G1230" s="1"/>
      <c r="H1230" s="1"/>
      <c r="I1230" s="99"/>
      <c r="J1230" s="99"/>
      <c r="K1230" s="99"/>
      <c r="L1230" s="99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99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</row>
    <row r="1231" spans="4:35">
      <c r="D1231" s="1"/>
      <c r="E1231" s="1"/>
      <c r="F1231" s="1"/>
      <c r="G1231" s="1"/>
      <c r="H1231" s="1"/>
      <c r="I1231" s="99"/>
      <c r="J1231" s="99"/>
      <c r="K1231" s="99"/>
      <c r="L1231" s="99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99"/>
      <c r="Z1231" s="99"/>
      <c r="AA1231" s="1"/>
      <c r="AB1231" s="1"/>
      <c r="AC1231" s="99"/>
      <c r="AD1231" s="1"/>
      <c r="AE1231" s="1"/>
      <c r="AF1231" s="1"/>
      <c r="AG1231" s="1"/>
      <c r="AH1231" s="1"/>
      <c r="AI1231" s="1"/>
    </row>
    <row r="1232" spans="4:35">
      <c r="D1232" s="1"/>
      <c r="E1232" s="1"/>
      <c r="F1232" s="1"/>
      <c r="G1232" s="1"/>
      <c r="H1232" s="1"/>
      <c r="I1232" s="99"/>
      <c r="J1232" s="99"/>
      <c r="K1232" s="99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</row>
    <row r="1233" spans="4:35">
      <c r="D1233" s="1"/>
      <c r="E1233" s="1"/>
      <c r="F1233" s="1"/>
      <c r="G1233" s="1"/>
      <c r="H1233" s="1"/>
      <c r="I1233" s="99"/>
      <c r="J1233" s="99"/>
      <c r="K1233" s="99"/>
      <c r="L1233" s="99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99"/>
      <c r="Z1233" s="99"/>
      <c r="AA1233" s="1"/>
      <c r="AB1233" s="1"/>
      <c r="AC1233" s="99"/>
      <c r="AD1233" s="1"/>
      <c r="AE1233" s="1"/>
      <c r="AF1233" s="1"/>
      <c r="AG1233" s="1"/>
      <c r="AH1233" s="1"/>
      <c r="AI1233" s="1"/>
    </row>
    <row r="1234" spans="4:35">
      <c r="D1234" s="1"/>
      <c r="E1234" s="1"/>
      <c r="F1234" s="1"/>
      <c r="G1234" s="1"/>
      <c r="H1234" s="1"/>
      <c r="I1234" s="99"/>
      <c r="J1234" s="99"/>
      <c r="K1234" s="99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</row>
    <row r="1235" spans="4:35">
      <c r="D1235" s="1"/>
      <c r="E1235" s="1"/>
      <c r="F1235" s="1"/>
      <c r="G1235" s="1"/>
      <c r="H1235" s="1"/>
      <c r="I1235" s="99"/>
      <c r="J1235" s="99"/>
      <c r="K1235" s="99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</row>
    <row r="1236" spans="4:35">
      <c r="D1236" s="1"/>
      <c r="E1236" s="1"/>
      <c r="F1236" s="1"/>
      <c r="G1236" s="1"/>
      <c r="H1236" s="1"/>
      <c r="I1236" s="99"/>
      <c r="J1236" s="99"/>
      <c r="K1236" s="99"/>
      <c r="L1236" s="99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99"/>
      <c r="Z1236" s="99"/>
      <c r="AA1236" s="1"/>
      <c r="AB1236" s="1"/>
      <c r="AC1236" s="99"/>
      <c r="AD1236" s="1"/>
      <c r="AE1236" s="1"/>
      <c r="AF1236" s="1"/>
      <c r="AG1236" s="1"/>
      <c r="AH1236" s="1"/>
      <c r="AI1236" s="1"/>
    </row>
    <row r="1237" spans="4:35">
      <c r="D1237" s="1"/>
      <c r="E1237" s="1"/>
      <c r="F1237" s="1"/>
      <c r="G1237" s="1"/>
      <c r="H1237" s="1"/>
      <c r="I1237" s="99"/>
      <c r="J1237" s="99"/>
      <c r="K1237" s="99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</row>
    <row r="1238" spans="4:35">
      <c r="D1238" s="1"/>
      <c r="E1238" s="1"/>
      <c r="F1238" s="1"/>
      <c r="G1238" s="1"/>
      <c r="H1238" s="1"/>
      <c r="I1238" s="99"/>
      <c r="J1238" s="99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</row>
    <row r="1239" spans="4:35">
      <c r="D1239" s="1"/>
      <c r="E1239" s="1"/>
      <c r="F1239" s="1"/>
      <c r="G1239" s="1"/>
      <c r="H1239" s="1"/>
      <c r="I1239" s="99"/>
      <c r="J1239" s="99"/>
      <c r="K1239" s="99"/>
      <c r="L1239" s="99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99"/>
      <c r="Z1239" s="99"/>
      <c r="AA1239" s="1"/>
      <c r="AB1239" s="1"/>
      <c r="AC1239" s="99"/>
      <c r="AD1239" s="1"/>
      <c r="AE1239" s="1"/>
      <c r="AF1239" s="1"/>
      <c r="AG1239" s="1"/>
      <c r="AH1239" s="1"/>
      <c r="AI1239" s="1"/>
    </row>
    <row r="1240" spans="4:35">
      <c r="D1240" s="1"/>
      <c r="E1240" s="1"/>
      <c r="F1240" s="1"/>
      <c r="G1240" s="1"/>
      <c r="H1240" s="1"/>
      <c r="I1240" s="99"/>
      <c r="J1240" s="99"/>
      <c r="K1240" s="99"/>
      <c r="L1240" s="99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99"/>
      <c r="Z1240" s="1"/>
      <c r="AA1240" s="1"/>
      <c r="AB1240" s="1"/>
      <c r="AC1240" s="99"/>
      <c r="AD1240" s="1"/>
      <c r="AE1240" s="1"/>
      <c r="AF1240" s="1"/>
      <c r="AG1240" s="1"/>
      <c r="AH1240" s="1"/>
      <c r="AI1240" s="1"/>
    </row>
    <row r="1241" spans="4:35">
      <c r="D1241" s="1"/>
      <c r="E1241" s="1"/>
      <c r="F1241" s="1"/>
      <c r="G1241" s="1"/>
      <c r="H1241" s="1"/>
      <c r="I1241" s="99"/>
      <c r="J1241" s="99"/>
      <c r="K1241" s="99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</row>
    <row r="1242" spans="4:35">
      <c r="D1242" s="1"/>
      <c r="E1242" s="1"/>
      <c r="F1242" s="1"/>
      <c r="G1242" s="1"/>
      <c r="H1242" s="1"/>
      <c r="I1242" s="99"/>
      <c r="J1242" s="99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</row>
    <row r="1243" spans="4:35">
      <c r="D1243" s="1"/>
      <c r="E1243" s="1"/>
      <c r="F1243" s="1"/>
      <c r="G1243" s="1"/>
      <c r="H1243" s="1"/>
      <c r="I1243" s="99"/>
      <c r="J1243" s="99"/>
      <c r="K1243" s="99"/>
      <c r="L1243" s="99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99"/>
      <c r="Z1243" s="1"/>
      <c r="AA1243" s="1"/>
      <c r="AB1243" s="1"/>
      <c r="AC1243" s="99"/>
      <c r="AD1243" s="1"/>
      <c r="AE1243" s="1"/>
      <c r="AF1243" s="1"/>
      <c r="AG1243" s="1"/>
      <c r="AH1243" s="1"/>
      <c r="AI1243" s="1"/>
    </row>
    <row r="1244" spans="4:35">
      <c r="D1244" s="1"/>
      <c r="E1244" s="1"/>
      <c r="F1244" s="1"/>
      <c r="G1244" s="1"/>
      <c r="H1244" s="1"/>
      <c r="I1244" s="99"/>
      <c r="J1244" s="99"/>
      <c r="K1244" s="99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</row>
    <row r="1245" spans="4:35">
      <c r="D1245" s="1"/>
      <c r="E1245" s="1"/>
      <c r="F1245" s="1"/>
      <c r="G1245" s="1"/>
      <c r="H1245" s="1"/>
      <c r="I1245" s="99"/>
      <c r="J1245" s="99"/>
      <c r="K1245" s="99"/>
      <c r="L1245" s="99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99"/>
      <c r="Z1245" s="1"/>
      <c r="AA1245" s="1"/>
      <c r="AB1245" s="1"/>
      <c r="AC1245" s="99"/>
      <c r="AD1245" s="1"/>
      <c r="AE1245" s="1"/>
      <c r="AF1245" s="1"/>
      <c r="AG1245" s="1"/>
      <c r="AH1245" s="1"/>
      <c r="AI1245" s="1"/>
    </row>
    <row r="1246" spans="4:35">
      <c r="D1246" s="1"/>
      <c r="E1246" s="1"/>
      <c r="F1246" s="1"/>
      <c r="G1246" s="1"/>
      <c r="H1246" s="1"/>
      <c r="I1246" s="99"/>
      <c r="J1246" s="99"/>
      <c r="K1246" s="99"/>
      <c r="L1246" s="99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</row>
    <row r="1247" spans="4:35">
      <c r="D1247" s="1"/>
      <c r="E1247" s="1"/>
      <c r="F1247" s="1"/>
      <c r="G1247" s="1"/>
      <c r="H1247" s="1"/>
      <c r="I1247" s="99"/>
      <c r="J1247" s="99"/>
      <c r="K1247" s="99"/>
      <c r="L1247" s="99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99"/>
      <c r="Z1247" s="1"/>
      <c r="AA1247" s="1"/>
      <c r="AB1247" s="1"/>
      <c r="AC1247" s="99"/>
      <c r="AD1247" s="1"/>
      <c r="AE1247" s="1"/>
      <c r="AF1247" s="1"/>
      <c r="AG1247" s="1"/>
      <c r="AH1247" s="1"/>
      <c r="AI1247" s="1"/>
    </row>
    <row r="1248" spans="4:35">
      <c r="D1248" s="1"/>
      <c r="E1248" s="1"/>
      <c r="F1248" s="1"/>
      <c r="G1248" s="1"/>
      <c r="H1248" s="1"/>
      <c r="I1248" s="99"/>
      <c r="J1248" s="99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</row>
    <row r="1249" spans="4:35">
      <c r="D1249" s="1"/>
      <c r="E1249" s="1"/>
      <c r="F1249" s="1"/>
      <c r="G1249" s="1"/>
      <c r="H1249" s="1"/>
      <c r="I1249" s="99"/>
      <c r="J1249" s="99"/>
      <c r="K1249" s="99"/>
      <c r="L1249" s="99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99"/>
      <c r="Z1249" s="1"/>
      <c r="AA1249" s="1"/>
      <c r="AB1249" s="1"/>
      <c r="AC1249" s="99"/>
      <c r="AD1249" s="1"/>
      <c r="AE1249" s="1"/>
      <c r="AF1249" s="1"/>
      <c r="AG1249" s="1"/>
      <c r="AH1249" s="1"/>
      <c r="AI1249" s="1"/>
    </row>
    <row r="1250" spans="4:35">
      <c r="D1250" s="1"/>
      <c r="E1250" s="1"/>
      <c r="F1250" s="1"/>
      <c r="G1250" s="1"/>
      <c r="H1250" s="1"/>
      <c r="I1250" s="99"/>
      <c r="J1250" s="99"/>
      <c r="K1250" s="99"/>
      <c r="L1250" s="99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99"/>
      <c r="Z1250" s="1"/>
      <c r="AA1250" s="1"/>
      <c r="AB1250" s="1"/>
      <c r="AC1250" s="99"/>
      <c r="AD1250" s="1"/>
      <c r="AE1250" s="1"/>
      <c r="AF1250" s="1"/>
      <c r="AG1250" s="1"/>
      <c r="AH1250" s="1"/>
      <c r="AI1250" s="1"/>
    </row>
    <row r="1251" spans="4:35">
      <c r="D1251" s="1"/>
      <c r="E1251" s="1"/>
      <c r="F1251" s="1"/>
      <c r="G1251" s="1"/>
      <c r="H1251" s="1"/>
      <c r="I1251" s="99"/>
      <c r="J1251" s="99"/>
      <c r="K1251" s="99"/>
      <c r="L1251" s="99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99"/>
      <c r="Z1251" s="99"/>
      <c r="AA1251" s="1"/>
      <c r="AB1251" s="1"/>
      <c r="AC1251" s="99"/>
      <c r="AD1251" s="1"/>
      <c r="AE1251" s="1"/>
      <c r="AF1251" s="1"/>
      <c r="AG1251" s="1"/>
      <c r="AH1251" s="1"/>
      <c r="AI1251" s="1"/>
    </row>
    <row r="1252" spans="4:35">
      <c r="D1252" s="1"/>
      <c r="E1252" s="1"/>
      <c r="F1252" s="1"/>
      <c r="G1252" s="1"/>
      <c r="H1252" s="1"/>
      <c r="I1252" s="99"/>
      <c r="J1252" s="99"/>
      <c r="K1252" s="99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</row>
    <row r="1253" spans="4:35">
      <c r="D1253" s="1"/>
      <c r="E1253" s="1"/>
      <c r="F1253" s="1"/>
      <c r="G1253" s="1"/>
      <c r="H1253" s="1"/>
      <c r="I1253" s="99"/>
      <c r="J1253" s="99"/>
      <c r="K1253" s="99"/>
      <c r="L1253" s="99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</row>
    <row r="1254" spans="4:35">
      <c r="D1254" s="1"/>
      <c r="E1254" s="1"/>
      <c r="F1254" s="1"/>
      <c r="G1254" s="1"/>
      <c r="H1254" s="1"/>
      <c r="I1254" s="99"/>
      <c r="J1254" s="99"/>
      <c r="K1254" s="99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</row>
    <row r="1255" spans="4:35">
      <c r="D1255" s="1"/>
      <c r="E1255" s="1"/>
      <c r="F1255" s="1"/>
      <c r="G1255" s="1"/>
      <c r="H1255" s="1"/>
      <c r="I1255" s="99"/>
      <c r="J1255" s="99"/>
      <c r="K1255" s="99"/>
      <c r="L1255" s="99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99"/>
      <c r="Z1255" s="1"/>
      <c r="AA1255" s="1"/>
      <c r="AB1255" s="1"/>
      <c r="AC1255" s="99"/>
      <c r="AD1255" s="1"/>
      <c r="AE1255" s="1"/>
      <c r="AF1255" s="1"/>
      <c r="AG1255" s="1"/>
      <c r="AH1255" s="1"/>
      <c r="AI1255" s="1"/>
    </row>
    <row r="1256" spans="4:35">
      <c r="D1256" s="1"/>
      <c r="E1256" s="1"/>
      <c r="F1256" s="1"/>
      <c r="G1256" s="1"/>
      <c r="H1256" s="1"/>
      <c r="I1256" s="99"/>
      <c r="J1256" s="99"/>
      <c r="K1256" s="99"/>
      <c r="L1256" s="99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99"/>
      <c r="Z1256" s="1"/>
      <c r="AA1256" s="1"/>
      <c r="AB1256" s="1"/>
      <c r="AC1256" s="99"/>
      <c r="AD1256" s="1"/>
      <c r="AE1256" s="1"/>
      <c r="AF1256" s="1"/>
      <c r="AG1256" s="1"/>
      <c r="AH1256" s="1"/>
      <c r="AI1256" s="1"/>
    </row>
    <row r="1257" spans="4:35">
      <c r="D1257" s="1"/>
      <c r="E1257" s="1"/>
      <c r="F1257" s="1"/>
      <c r="G1257" s="1"/>
      <c r="H1257" s="1"/>
      <c r="I1257" s="99"/>
      <c r="J1257" s="99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</row>
    <row r="1258" spans="4:35">
      <c r="D1258" s="1"/>
      <c r="E1258" s="1"/>
      <c r="F1258" s="1"/>
      <c r="G1258" s="1"/>
      <c r="H1258" s="1"/>
      <c r="I1258" s="99"/>
      <c r="J1258" s="99"/>
      <c r="K1258" s="99"/>
      <c r="L1258" s="99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99"/>
      <c r="Z1258" s="1"/>
      <c r="AA1258" s="1"/>
      <c r="AB1258" s="1"/>
      <c r="AC1258" s="99"/>
      <c r="AD1258" s="1"/>
      <c r="AE1258" s="1"/>
      <c r="AF1258" s="1"/>
      <c r="AG1258" s="1"/>
      <c r="AH1258" s="1"/>
      <c r="AI1258" s="1"/>
    </row>
    <row r="1259" spans="4:35">
      <c r="D1259" s="1"/>
      <c r="E1259" s="1"/>
      <c r="F1259" s="1"/>
      <c r="G1259" s="1"/>
      <c r="H1259" s="1"/>
      <c r="I1259" s="99"/>
      <c r="J1259" s="99"/>
      <c r="K1259" s="99"/>
      <c r="L1259" s="99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99"/>
      <c r="Z1259" s="99"/>
      <c r="AA1259" s="1"/>
      <c r="AB1259" s="1"/>
      <c r="AC1259" s="99"/>
      <c r="AD1259" s="1"/>
      <c r="AE1259" s="1"/>
      <c r="AF1259" s="1"/>
      <c r="AG1259" s="1"/>
      <c r="AH1259" s="1"/>
      <c r="AI1259" s="1"/>
    </row>
    <row r="1260" spans="4:35">
      <c r="D1260" s="1"/>
      <c r="E1260" s="1"/>
      <c r="F1260" s="1"/>
      <c r="G1260" s="1"/>
      <c r="H1260" s="1"/>
      <c r="I1260" s="99"/>
      <c r="J1260" s="99"/>
      <c r="K1260" s="99"/>
      <c r="L1260" s="99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99"/>
      <c r="Z1260" s="1"/>
      <c r="AA1260" s="1"/>
      <c r="AB1260" s="1"/>
      <c r="AC1260" s="99"/>
      <c r="AD1260" s="1"/>
      <c r="AE1260" s="1"/>
      <c r="AF1260" s="1"/>
      <c r="AG1260" s="1"/>
      <c r="AH1260" s="1"/>
      <c r="AI1260" s="1"/>
    </row>
    <row r="1261" spans="4:35">
      <c r="D1261" s="1"/>
      <c r="E1261" s="1"/>
      <c r="F1261" s="1"/>
      <c r="G1261" s="1"/>
      <c r="H1261" s="1"/>
      <c r="I1261" s="99"/>
      <c r="J1261" s="99"/>
      <c r="K1261" s="99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</row>
    <row r="1262" spans="4:35">
      <c r="D1262" s="1"/>
      <c r="E1262" s="1"/>
      <c r="F1262" s="1"/>
      <c r="G1262" s="1"/>
      <c r="H1262" s="1"/>
      <c r="I1262" s="99"/>
      <c r="J1262" s="99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</row>
    <row r="1263" spans="4:35">
      <c r="D1263" s="1"/>
      <c r="E1263" s="1"/>
      <c r="F1263" s="1"/>
      <c r="G1263" s="1"/>
      <c r="H1263" s="1"/>
      <c r="I1263" s="99"/>
      <c r="J1263" s="99"/>
      <c r="K1263" s="99"/>
      <c r="L1263" s="99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99"/>
      <c r="Z1263" s="99"/>
      <c r="AA1263" s="1"/>
      <c r="AB1263" s="1"/>
      <c r="AC1263" s="99"/>
      <c r="AD1263" s="1"/>
      <c r="AE1263" s="1"/>
      <c r="AF1263" s="1"/>
      <c r="AG1263" s="1"/>
      <c r="AH1263" s="1"/>
      <c r="AI1263" s="1"/>
    </row>
    <row r="1264" spans="4:35">
      <c r="D1264" s="1"/>
      <c r="E1264" s="1"/>
      <c r="F1264" s="1"/>
      <c r="G1264" s="1"/>
      <c r="H1264" s="1"/>
      <c r="I1264" s="99"/>
      <c r="J1264" s="99"/>
      <c r="K1264" s="99"/>
      <c r="L1264" s="99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99"/>
      <c r="Z1264" s="99"/>
      <c r="AA1264" s="1"/>
      <c r="AB1264" s="1"/>
      <c r="AC1264" s="99"/>
      <c r="AD1264" s="1"/>
      <c r="AE1264" s="1"/>
      <c r="AF1264" s="1"/>
      <c r="AG1264" s="1"/>
      <c r="AH1264" s="1"/>
      <c r="AI1264" s="1"/>
    </row>
    <row r="1265" spans="4:35">
      <c r="D1265" s="1"/>
      <c r="E1265" s="1"/>
      <c r="F1265" s="1"/>
      <c r="G1265" s="1"/>
      <c r="H1265" s="1"/>
      <c r="I1265" s="99"/>
      <c r="J1265" s="99"/>
      <c r="K1265" s="99"/>
      <c r="L1265" s="99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</row>
    <row r="1266" spans="4:35">
      <c r="D1266" s="1"/>
      <c r="E1266" s="1"/>
      <c r="F1266" s="1"/>
      <c r="G1266" s="1"/>
      <c r="H1266" s="1"/>
      <c r="I1266" s="99"/>
      <c r="J1266" s="99"/>
      <c r="K1266" s="99"/>
      <c r="L1266" s="99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99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</row>
    <row r="1267" spans="4:35">
      <c r="D1267" s="1"/>
      <c r="E1267" s="1"/>
      <c r="F1267" s="1"/>
      <c r="G1267" s="1"/>
      <c r="H1267" s="1"/>
      <c r="I1267" s="99"/>
      <c r="J1267" s="99"/>
      <c r="K1267" s="99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</row>
    <row r="1268" spans="4:35">
      <c r="D1268" s="1"/>
      <c r="E1268" s="1"/>
      <c r="F1268" s="1"/>
      <c r="G1268" s="1"/>
      <c r="H1268" s="1"/>
      <c r="I1268" s="99"/>
      <c r="J1268" s="99"/>
      <c r="K1268" s="99"/>
      <c r="L1268" s="99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</row>
    <row r="1269" spans="4:35">
      <c r="D1269" s="1"/>
      <c r="E1269" s="1"/>
      <c r="F1269" s="1"/>
      <c r="G1269" s="1"/>
      <c r="H1269" s="1"/>
      <c r="I1269" s="99"/>
      <c r="J1269" s="99"/>
      <c r="K1269" s="99"/>
      <c r="L1269" s="99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99"/>
      <c r="Z1269" s="99"/>
      <c r="AA1269" s="1"/>
      <c r="AB1269" s="1"/>
      <c r="AC1269" s="99"/>
      <c r="AD1269" s="1"/>
      <c r="AE1269" s="1"/>
      <c r="AF1269" s="1"/>
      <c r="AG1269" s="1"/>
      <c r="AH1269" s="1"/>
      <c r="AI1269" s="1"/>
    </row>
    <row r="1270" spans="4:35">
      <c r="D1270" s="1"/>
      <c r="E1270" s="1"/>
      <c r="F1270" s="1"/>
      <c r="G1270" s="1"/>
      <c r="H1270" s="1"/>
      <c r="I1270" s="99"/>
      <c r="J1270" s="99"/>
      <c r="K1270" s="99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</row>
    <row r="1271" spans="4:35">
      <c r="D1271" s="1"/>
      <c r="E1271" s="1"/>
      <c r="F1271" s="1"/>
      <c r="G1271" s="1"/>
      <c r="H1271" s="1"/>
      <c r="I1271" s="99"/>
      <c r="J1271" s="99"/>
      <c r="K1271" s="99"/>
      <c r="L1271" s="99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99"/>
      <c r="Z1271" s="99"/>
      <c r="AA1271" s="1"/>
      <c r="AB1271" s="1"/>
      <c r="AC1271" s="99"/>
      <c r="AD1271" s="1"/>
      <c r="AE1271" s="1"/>
      <c r="AF1271" s="1"/>
      <c r="AG1271" s="1"/>
      <c r="AH1271" s="1"/>
      <c r="AI1271" s="1"/>
    </row>
    <row r="1272" spans="4:35">
      <c r="D1272" s="1"/>
      <c r="E1272" s="1"/>
      <c r="F1272" s="1"/>
      <c r="G1272" s="1"/>
      <c r="H1272" s="1"/>
      <c r="I1272" s="99"/>
      <c r="J1272" s="99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</row>
    <row r="1273" spans="4:35">
      <c r="D1273" s="1"/>
      <c r="E1273" s="1"/>
      <c r="F1273" s="1"/>
      <c r="G1273" s="1"/>
      <c r="H1273" s="1"/>
      <c r="I1273" s="99"/>
      <c r="J1273" s="99"/>
      <c r="K1273" s="99"/>
      <c r="L1273" s="99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99"/>
      <c r="Z1273" s="1"/>
      <c r="AA1273" s="1"/>
      <c r="AB1273" s="1"/>
      <c r="AC1273" s="99"/>
      <c r="AD1273" s="1"/>
      <c r="AE1273" s="1"/>
      <c r="AF1273" s="1"/>
      <c r="AG1273" s="1"/>
      <c r="AH1273" s="1"/>
      <c r="AI1273" s="1"/>
    </row>
    <row r="1274" spans="4:35">
      <c r="D1274" s="1"/>
      <c r="E1274" s="1"/>
      <c r="F1274" s="1"/>
      <c r="G1274" s="1"/>
      <c r="H1274" s="1"/>
      <c r="I1274" s="99"/>
      <c r="J1274" s="99"/>
      <c r="K1274" s="99"/>
      <c r="L1274" s="99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99"/>
      <c r="Z1274" s="1"/>
      <c r="AA1274" s="1"/>
      <c r="AB1274" s="1"/>
      <c r="AC1274" s="99"/>
      <c r="AD1274" s="1"/>
      <c r="AE1274" s="1"/>
      <c r="AF1274" s="1"/>
      <c r="AG1274" s="1"/>
      <c r="AH1274" s="1"/>
      <c r="AI1274" s="1"/>
    </row>
    <row r="1275" spans="4:35">
      <c r="D1275" s="1"/>
      <c r="E1275" s="1"/>
      <c r="F1275" s="1"/>
      <c r="G1275" s="1"/>
      <c r="H1275" s="1"/>
      <c r="I1275" s="99"/>
      <c r="J1275" s="99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</row>
    <row r="1276" spans="4:35">
      <c r="D1276" s="1"/>
      <c r="E1276" s="1"/>
      <c r="F1276" s="1"/>
      <c r="G1276" s="1"/>
      <c r="H1276" s="1"/>
      <c r="I1276" s="99"/>
      <c r="J1276" s="99"/>
      <c r="K1276" s="99"/>
      <c r="L1276" s="99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99"/>
      <c r="Z1276" s="99"/>
      <c r="AA1276" s="1"/>
      <c r="AB1276" s="1"/>
      <c r="AC1276" s="99"/>
      <c r="AD1276" s="1"/>
      <c r="AE1276" s="1"/>
      <c r="AF1276" s="1"/>
      <c r="AG1276" s="1"/>
      <c r="AH1276" s="1"/>
      <c r="AI1276" s="1"/>
    </row>
    <row r="1277" spans="4:35">
      <c r="D1277" s="1"/>
      <c r="E1277" s="1"/>
      <c r="F1277" s="1"/>
      <c r="G1277" s="1"/>
      <c r="H1277" s="1"/>
      <c r="I1277" s="99"/>
      <c r="J1277" s="99"/>
      <c r="K1277" s="99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</row>
    <row r="1278" spans="4:35">
      <c r="D1278" s="1"/>
      <c r="E1278" s="1"/>
      <c r="F1278" s="1"/>
      <c r="G1278" s="1"/>
      <c r="H1278" s="1"/>
      <c r="I1278" s="99"/>
      <c r="J1278" s="99"/>
      <c r="K1278" s="99"/>
      <c r="L1278" s="99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99"/>
      <c r="Z1278" s="99"/>
      <c r="AA1278" s="1"/>
      <c r="AB1278" s="1"/>
      <c r="AC1278" s="99"/>
      <c r="AD1278" s="1"/>
      <c r="AE1278" s="1"/>
      <c r="AF1278" s="1"/>
      <c r="AG1278" s="1"/>
      <c r="AH1278" s="1"/>
      <c r="AI1278" s="1"/>
    </row>
    <row r="1279" spans="4:35">
      <c r="D1279" s="1"/>
      <c r="E1279" s="1"/>
      <c r="F1279" s="1"/>
      <c r="G1279" s="1"/>
      <c r="H1279" s="1"/>
      <c r="I1279" s="99"/>
      <c r="J1279" s="99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</row>
    <row r="1280" spans="4:35">
      <c r="D1280" s="1"/>
      <c r="E1280" s="1"/>
      <c r="F1280" s="1"/>
      <c r="G1280" s="1"/>
      <c r="H1280" s="1"/>
      <c r="I1280" s="99"/>
      <c r="J1280" s="99"/>
      <c r="K1280" s="99"/>
      <c r="L1280" s="99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99"/>
      <c r="Z1280" s="99"/>
      <c r="AA1280" s="1"/>
      <c r="AB1280" s="1"/>
      <c r="AC1280" s="99"/>
      <c r="AD1280" s="1"/>
      <c r="AE1280" s="1"/>
      <c r="AF1280" s="1"/>
      <c r="AG1280" s="1"/>
      <c r="AH1280" s="1"/>
      <c r="AI1280" s="1"/>
    </row>
    <row r="1281" spans="4:35">
      <c r="D1281" s="1"/>
      <c r="E1281" s="1"/>
      <c r="F1281" s="1"/>
      <c r="G1281" s="1"/>
      <c r="H1281" s="1"/>
      <c r="I1281" s="99"/>
      <c r="J1281" s="99"/>
      <c r="K1281" s="99"/>
      <c r="L1281" s="99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</row>
    <row r="1282" spans="4:35">
      <c r="D1282" s="1"/>
      <c r="E1282" s="1"/>
      <c r="F1282" s="1"/>
      <c r="G1282" s="1"/>
      <c r="H1282" s="1"/>
      <c r="I1282" s="99"/>
      <c r="J1282" s="99"/>
      <c r="K1282" s="99"/>
      <c r="L1282" s="99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99"/>
      <c r="Z1282" s="99"/>
      <c r="AA1282" s="1"/>
      <c r="AB1282" s="1"/>
      <c r="AC1282" s="99"/>
      <c r="AD1282" s="1"/>
      <c r="AE1282" s="1"/>
      <c r="AF1282" s="1"/>
      <c r="AG1282" s="1"/>
      <c r="AH1282" s="1"/>
      <c r="AI1282" s="1"/>
    </row>
    <row r="1283" spans="4:35">
      <c r="D1283" s="1"/>
      <c r="E1283" s="1"/>
      <c r="F1283" s="1"/>
      <c r="G1283" s="1"/>
      <c r="H1283" s="1"/>
      <c r="I1283" s="99"/>
      <c r="J1283" s="99"/>
      <c r="K1283" s="99"/>
      <c r="L1283" s="99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99"/>
      <c r="Z1283" s="99"/>
      <c r="AA1283" s="1"/>
      <c r="AB1283" s="1"/>
      <c r="AC1283" s="99"/>
      <c r="AD1283" s="1"/>
      <c r="AE1283" s="1"/>
      <c r="AF1283" s="1"/>
      <c r="AG1283" s="1"/>
      <c r="AH1283" s="1"/>
      <c r="AI1283" s="1"/>
    </row>
    <row r="1284" spans="4:35">
      <c r="D1284" s="1"/>
      <c r="E1284" s="1"/>
      <c r="F1284" s="1"/>
      <c r="G1284" s="1"/>
      <c r="H1284" s="1"/>
      <c r="I1284" s="99"/>
      <c r="J1284" s="99"/>
      <c r="K1284" s="99"/>
      <c r="L1284" s="99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99"/>
      <c r="Z1284" s="99"/>
      <c r="AA1284" s="1"/>
      <c r="AB1284" s="1"/>
      <c r="AC1284" s="99"/>
      <c r="AD1284" s="1"/>
      <c r="AE1284" s="1"/>
      <c r="AF1284" s="1"/>
      <c r="AG1284" s="1"/>
      <c r="AH1284" s="1"/>
      <c r="AI1284" s="1"/>
    </row>
    <row r="1285" spans="4:35">
      <c r="D1285" s="1"/>
      <c r="E1285" s="1"/>
      <c r="F1285" s="1"/>
      <c r="G1285" s="1"/>
      <c r="H1285" s="1"/>
      <c r="I1285" s="99"/>
      <c r="J1285" s="99"/>
      <c r="K1285" s="99"/>
      <c r="L1285" s="99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99"/>
      <c r="Z1285" s="1"/>
      <c r="AA1285" s="1"/>
      <c r="AB1285" s="1"/>
      <c r="AC1285" s="99"/>
      <c r="AD1285" s="1"/>
      <c r="AE1285" s="1"/>
      <c r="AF1285" s="1"/>
      <c r="AG1285" s="1"/>
      <c r="AH1285" s="1"/>
      <c r="AI1285" s="1"/>
    </row>
    <row r="1286" spans="4:35">
      <c r="D1286" s="1"/>
      <c r="E1286" s="1"/>
      <c r="F1286" s="1"/>
      <c r="G1286" s="1"/>
      <c r="H1286" s="1"/>
      <c r="I1286" s="99"/>
      <c r="J1286" s="99"/>
      <c r="K1286" s="99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</row>
    <row r="1287" spans="4:35">
      <c r="D1287" s="1"/>
      <c r="E1287" s="1"/>
      <c r="F1287" s="1"/>
      <c r="G1287" s="1"/>
      <c r="H1287" s="1"/>
      <c r="I1287" s="99"/>
      <c r="J1287" s="99"/>
      <c r="K1287" s="99"/>
      <c r="L1287" s="99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99"/>
      <c r="Z1287" s="1"/>
      <c r="AA1287" s="1"/>
      <c r="AB1287" s="1"/>
      <c r="AC1287" s="99"/>
      <c r="AD1287" s="1"/>
      <c r="AE1287" s="1"/>
      <c r="AF1287" s="1"/>
      <c r="AG1287" s="1"/>
      <c r="AH1287" s="1"/>
      <c r="AI1287" s="1"/>
    </row>
    <row r="1288" spans="4:35">
      <c r="D1288" s="1"/>
      <c r="E1288" s="1"/>
      <c r="F1288" s="1"/>
      <c r="G1288" s="1"/>
      <c r="H1288" s="1"/>
      <c r="I1288" s="99"/>
      <c r="J1288" s="99"/>
      <c r="K1288" s="99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</row>
    <row r="1289" spans="4:35">
      <c r="D1289" s="1"/>
      <c r="E1289" s="1"/>
      <c r="F1289" s="1"/>
      <c r="G1289" s="1"/>
      <c r="H1289" s="1"/>
      <c r="I1289" s="99"/>
      <c r="J1289" s="99"/>
      <c r="K1289" s="99"/>
      <c r="L1289" s="99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99"/>
      <c r="Z1289" s="1"/>
      <c r="AA1289" s="1"/>
      <c r="AB1289" s="1"/>
      <c r="AC1289" s="99"/>
      <c r="AD1289" s="1"/>
      <c r="AE1289" s="1"/>
      <c r="AF1289" s="1"/>
      <c r="AG1289" s="1"/>
      <c r="AH1289" s="1"/>
      <c r="AI1289" s="1"/>
    </row>
    <row r="1290" spans="4:35">
      <c r="D1290" s="1"/>
      <c r="E1290" s="1"/>
      <c r="F1290" s="1"/>
      <c r="G1290" s="1"/>
      <c r="H1290" s="1"/>
      <c r="I1290" s="99"/>
      <c r="J1290" s="99"/>
      <c r="K1290" s="99"/>
      <c r="L1290" s="99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99"/>
      <c r="Z1290" s="99"/>
      <c r="AA1290" s="1"/>
      <c r="AB1290" s="1"/>
      <c r="AC1290" s="99"/>
      <c r="AD1290" s="1"/>
      <c r="AE1290" s="1"/>
      <c r="AF1290" s="1"/>
      <c r="AG1290" s="1"/>
      <c r="AH1290" s="1"/>
      <c r="AI1290" s="1"/>
    </row>
    <row r="1291" spans="4:35">
      <c r="D1291" s="1"/>
      <c r="E1291" s="1"/>
      <c r="F1291" s="1"/>
      <c r="G1291" s="1"/>
      <c r="H1291" s="1"/>
      <c r="I1291" s="99"/>
      <c r="J1291" s="99"/>
      <c r="K1291" s="99"/>
      <c r="L1291" s="99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99"/>
      <c r="Z1291" s="1"/>
      <c r="AA1291" s="1"/>
      <c r="AB1291" s="1"/>
      <c r="AC1291" s="99"/>
      <c r="AD1291" s="1"/>
      <c r="AE1291" s="1"/>
      <c r="AF1291" s="1"/>
      <c r="AG1291" s="1"/>
      <c r="AH1291" s="1"/>
      <c r="AI1291" s="1"/>
    </row>
    <row r="1292" spans="4:35">
      <c r="D1292" s="1"/>
      <c r="E1292" s="1"/>
      <c r="F1292" s="1"/>
      <c r="G1292" s="1"/>
      <c r="H1292" s="1"/>
      <c r="I1292" s="99"/>
      <c r="J1292" s="99"/>
      <c r="K1292" s="99"/>
      <c r="L1292" s="99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99"/>
      <c r="Z1292" s="1"/>
      <c r="AA1292" s="1"/>
      <c r="AB1292" s="1"/>
      <c r="AC1292" s="99"/>
      <c r="AD1292" s="1"/>
      <c r="AE1292" s="1"/>
      <c r="AF1292" s="1"/>
      <c r="AG1292" s="1"/>
      <c r="AH1292" s="1"/>
      <c r="AI1292" s="1"/>
    </row>
    <row r="1293" spans="4:35">
      <c r="D1293" s="1"/>
      <c r="E1293" s="1"/>
      <c r="F1293" s="1"/>
      <c r="G1293" s="1"/>
      <c r="H1293" s="1"/>
      <c r="I1293" s="99"/>
      <c r="J1293" s="99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</row>
    <row r="1294" spans="4:35">
      <c r="D1294" s="1"/>
      <c r="E1294" s="1"/>
      <c r="F1294" s="1"/>
      <c r="G1294" s="1"/>
      <c r="H1294" s="1"/>
      <c r="I1294" s="99"/>
      <c r="J1294" s="99"/>
      <c r="K1294" s="99"/>
      <c r="L1294" s="99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99"/>
      <c r="Z1294" s="1"/>
      <c r="AA1294" s="1"/>
      <c r="AB1294" s="1"/>
      <c r="AC1294" s="99"/>
      <c r="AD1294" s="1"/>
      <c r="AE1294" s="1"/>
      <c r="AF1294" s="1"/>
      <c r="AG1294" s="1"/>
      <c r="AH1294" s="1"/>
      <c r="AI1294" s="1"/>
    </row>
    <row r="1295" spans="4:35">
      <c r="D1295" s="1"/>
      <c r="E1295" s="1"/>
      <c r="F1295" s="1"/>
      <c r="G1295" s="1"/>
      <c r="H1295" s="1"/>
      <c r="I1295" s="99"/>
      <c r="J1295" s="99"/>
      <c r="K1295" s="99"/>
      <c r="L1295" s="99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99"/>
      <c r="Z1295" s="1"/>
      <c r="AA1295" s="1"/>
      <c r="AB1295" s="1"/>
      <c r="AC1295" s="99"/>
      <c r="AD1295" s="1"/>
      <c r="AE1295" s="1"/>
      <c r="AF1295" s="1"/>
      <c r="AG1295" s="1"/>
      <c r="AH1295" s="1"/>
      <c r="AI1295" s="1"/>
    </row>
    <row r="1296" spans="4:35">
      <c r="D1296" s="1"/>
      <c r="E1296" s="1"/>
      <c r="F1296" s="1"/>
      <c r="G1296" s="1"/>
      <c r="H1296" s="1"/>
      <c r="I1296" s="99"/>
      <c r="J1296" s="99"/>
      <c r="K1296" s="99"/>
      <c r="L1296" s="99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99"/>
      <c r="Z1296" s="1"/>
      <c r="AA1296" s="1"/>
      <c r="AB1296" s="1"/>
      <c r="AC1296" s="99"/>
      <c r="AD1296" s="1"/>
      <c r="AE1296" s="1"/>
      <c r="AF1296" s="1"/>
      <c r="AG1296" s="1"/>
      <c r="AH1296" s="1"/>
      <c r="AI1296" s="1"/>
    </row>
    <row r="1297" spans="4:35">
      <c r="D1297" s="1"/>
      <c r="E1297" s="1"/>
      <c r="F1297" s="1"/>
      <c r="G1297" s="1"/>
      <c r="H1297" s="1"/>
      <c r="I1297" s="99"/>
      <c r="J1297" s="99"/>
      <c r="K1297" s="99"/>
      <c r="L1297" s="99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99"/>
      <c r="Z1297" s="99"/>
      <c r="AA1297" s="1"/>
      <c r="AB1297" s="1"/>
      <c r="AC1297" s="99"/>
      <c r="AD1297" s="1"/>
      <c r="AE1297" s="1"/>
      <c r="AF1297" s="1"/>
      <c r="AG1297" s="1"/>
      <c r="AH1297" s="1"/>
      <c r="AI1297" s="1"/>
    </row>
    <row r="1298" spans="4:35">
      <c r="D1298" s="1"/>
      <c r="E1298" s="1"/>
      <c r="F1298" s="1"/>
      <c r="G1298" s="1"/>
      <c r="H1298" s="1"/>
      <c r="I1298" s="99"/>
      <c r="J1298" s="99"/>
      <c r="K1298" s="99"/>
      <c r="L1298" s="99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99"/>
      <c r="Z1298" s="99"/>
      <c r="AA1298" s="1"/>
      <c r="AB1298" s="1"/>
      <c r="AC1298" s="99"/>
      <c r="AD1298" s="1"/>
      <c r="AE1298" s="1"/>
      <c r="AF1298" s="1"/>
      <c r="AG1298" s="1"/>
      <c r="AH1298" s="1"/>
      <c r="AI1298" s="1"/>
    </row>
    <row r="1299" spans="4:35">
      <c r="D1299" s="1"/>
      <c r="E1299" s="1"/>
      <c r="F1299" s="1"/>
      <c r="G1299" s="1"/>
      <c r="H1299" s="1"/>
      <c r="I1299" s="99"/>
      <c r="J1299" s="99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</row>
    <row r="1300" spans="4:35">
      <c r="D1300" s="1"/>
      <c r="E1300" s="1"/>
      <c r="F1300" s="1"/>
      <c r="G1300" s="1"/>
      <c r="H1300" s="1"/>
      <c r="I1300" s="99"/>
      <c r="J1300" s="99"/>
      <c r="K1300" s="99"/>
      <c r="L1300" s="99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99"/>
      <c r="Z1300" s="1"/>
      <c r="AA1300" s="1"/>
      <c r="AB1300" s="1"/>
      <c r="AC1300" s="99"/>
      <c r="AD1300" s="1"/>
      <c r="AE1300" s="1"/>
      <c r="AF1300" s="1"/>
      <c r="AG1300" s="1"/>
      <c r="AH1300" s="1"/>
      <c r="AI1300" s="1"/>
    </row>
    <row r="1301" spans="4:35">
      <c r="D1301" s="1"/>
      <c r="E1301" s="1"/>
      <c r="F1301" s="1"/>
      <c r="G1301" s="1"/>
      <c r="H1301" s="1"/>
      <c r="I1301" s="99"/>
      <c r="J1301" s="99"/>
      <c r="K1301" s="99"/>
      <c r="L1301" s="99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99"/>
      <c r="Z1301" s="99"/>
      <c r="AA1301" s="1"/>
      <c r="AB1301" s="1"/>
      <c r="AC1301" s="99"/>
      <c r="AD1301" s="1"/>
      <c r="AE1301" s="1"/>
      <c r="AF1301" s="1"/>
      <c r="AG1301" s="1"/>
      <c r="AH1301" s="1"/>
      <c r="AI1301" s="1"/>
    </row>
    <row r="1302" spans="4:35">
      <c r="D1302" s="1"/>
      <c r="E1302" s="1"/>
      <c r="F1302" s="1"/>
      <c r="G1302" s="1"/>
      <c r="H1302" s="1"/>
      <c r="I1302" s="99"/>
      <c r="J1302" s="99"/>
      <c r="K1302" s="99"/>
      <c r="L1302" s="99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</row>
    <row r="1303" spans="4:35">
      <c r="D1303" s="1"/>
      <c r="E1303" s="1"/>
      <c r="F1303" s="1"/>
      <c r="G1303" s="1"/>
      <c r="H1303" s="1"/>
      <c r="I1303" s="99"/>
      <c r="J1303" s="99"/>
      <c r="K1303" s="99"/>
      <c r="L1303" s="99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99"/>
      <c r="Z1303" s="99"/>
      <c r="AA1303" s="1"/>
      <c r="AB1303" s="1"/>
      <c r="AC1303" s="99"/>
      <c r="AD1303" s="1"/>
      <c r="AE1303" s="1"/>
      <c r="AF1303" s="1"/>
      <c r="AG1303" s="1"/>
      <c r="AH1303" s="1"/>
      <c r="AI1303" s="1"/>
    </row>
    <row r="1304" spans="4:35">
      <c r="D1304" s="1"/>
      <c r="E1304" s="1"/>
      <c r="F1304" s="1"/>
      <c r="G1304" s="1"/>
      <c r="H1304" s="1"/>
      <c r="I1304" s="99"/>
      <c r="J1304" s="99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</row>
    <row r="1305" spans="4:35">
      <c r="D1305" s="1"/>
      <c r="E1305" s="1"/>
      <c r="F1305" s="1"/>
      <c r="G1305" s="1"/>
      <c r="H1305" s="1"/>
      <c r="I1305" s="99"/>
      <c r="J1305" s="99"/>
      <c r="K1305" s="99"/>
      <c r="L1305" s="99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99"/>
      <c r="Z1305" s="1"/>
      <c r="AA1305" s="1"/>
      <c r="AB1305" s="1"/>
      <c r="AC1305" s="99"/>
      <c r="AD1305" s="1"/>
      <c r="AE1305" s="1"/>
      <c r="AF1305" s="1"/>
      <c r="AG1305" s="1"/>
      <c r="AH1305" s="1"/>
      <c r="AI1305" s="1"/>
    </row>
    <row r="1306" spans="4:35">
      <c r="D1306" s="1"/>
      <c r="E1306" s="1"/>
      <c r="F1306" s="1"/>
      <c r="G1306" s="1"/>
      <c r="H1306" s="1"/>
      <c r="I1306" s="99"/>
      <c r="J1306" s="99"/>
      <c r="K1306" s="99"/>
      <c r="L1306" s="99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99"/>
      <c r="Z1306" s="1"/>
      <c r="AA1306" s="1"/>
      <c r="AB1306" s="1"/>
      <c r="AC1306" s="99"/>
      <c r="AD1306" s="1"/>
      <c r="AE1306" s="1"/>
      <c r="AF1306" s="1"/>
      <c r="AG1306" s="1"/>
      <c r="AH1306" s="1"/>
      <c r="AI1306" s="1"/>
    </row>
    <row r="1307" spans="4:35">
      <c r="D1307" s="1"/>
      <c r="E1307" s="1"/>
      <c r="F1307" s="1"/>
      <c r="G1307" s="1"/>
      <c r="H1307" s="1"/>
      <c r="I1307" s="99"/>
      <c r="J1307" s="99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</row>
    <row r="1308" spans="4:35">
      <c r="D1308" s="1"/>
      <c r="E1308" s="1"/>
      <c r="F1308" s="1"/>
      <c r="G1308" s="1"/>
      <c r="H1308" s="1"/>
      <c r="I1308" s="99"/>
      <c r="J1308" s="1"/>
      <c r="K1308" s="99"/>
      <c r="L1308" s="99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99"/>
      <c r="Z1308" s="1"/>
      <c r="AA1308" s="1"/>
      <c r="AB1308" s="1"/>
      <c r="AC1308" s="99"/>
      <c r="AD1308" s="1"/>
      <c r="AE1308" s="1"/>
      <c r="AF1308" s="1"/>
      <c r="AG1308" s="1"/>
      <c r="AH1308" s="1"/>
      <c r="AI1308" s="1"/>
    </row>
    <row r="1309" spans="4:35">
      <c r="D1309" s="1"/>
      <c r="E1309" s="1"/>
      <c r="F1309" s="1"/>
      <c r="G1309" s="1"/>
      <c r="H1309" s="1"/>
      <c r="I1309" s="99"/>
      <c r="J1309" s="99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</row>
    <row r="1310" spans="4:35">
      <c r="D1310" s="1"/>
      <c r="E1310" s="1"/>
      <c r="F1310" s="1"/>
      <c r="G1310" s="1"/>
      <c r="H1310" s="1"/>
      <c r="I1310" s="99"/>
      <c r="J1310" s="99"/>
      <c r="K1310" s="99"/>
      <c r="L1310" s="99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99"/>
      <c r="Z1310" s="99"/>
      <c r="AA1310" s="1"/>
      <c r="AB1310" s="1"/>
      <c r="AC1310" s="99"/>
      <c r="AD1310" s="1"/>
      <c r="AE1310" s="1"/>
      <c r="AF1310" s="1"/>
      <c r="AG1310" s="1"/>
      <c r="AH1310" s="1"/>
      <c r="AI1310" s="1"/>
    </row>
    <row r="1311" spans="4:35">
      <c r="D1311" s="1"/>
      <c r="E1311" s="1"/>
      <c r="F1311" s="1"/>
      <c r="G1311" s="1"/>
      <c r="H1311" s="1"/>
      <c r="I1311" s="99"/>
      <c r="J1311" s="99"/>
      <c r="K1311" s="99"/>
      <c r="L1311" s="99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99"/>
      <c r="Z1311" s="99"/>
      <c r="AA1311" s="1"/>
      <c r="AB1311" s="1"/>
      <c r="AC1311" s="99"/>
      <c r="AD1311" s="1"/>
      <c r="AE1311" s="1"/>
      <c r="AF1311" s="1"/>
      <c r="AG1311" s="1"/>
      <c r="AH1311" s="1"/>
      <c r="AI1311" s="1"/>
    </row>
    <row r="1312" spans="4:35">
      <c r="D1312" s="1"/>
      <c r="E1312" s="1"/>
      <c r="F1312" s="1"/>
      <c r="G1312" s="1"/>
      <c r="H1312" s="1"/>
      <c r="I1312" s="99"/>
      <c r="J1312" s="99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</row>
    <row r="1313" spans="4:35">
      <c r="D1313" s="1"/>
      <c r="E1313" s="1"/>
      <c r="F1313" s="1"/>
      <c r="G1313" s="1"/>
      <c r="H1313" s="1"/>
      <c r="I1313" s="99"/>
      <c r="J1313" s="99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</row>
    <row r="1314" spans="4:35">
      <c r="D1314" s="1"/>
      <c r="E1314" s="1"/>
      <c r="F1314" s="1"/>
      <c r="G1314" s="1"/>
      <c r="H1314" s="1"/>
      <c r="I1314" s="99"/>
      <c r="J1314" s="99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</row>
    <row r="1315" spans="4:35">
      <c r="D1315" s="1"/>
      <c r="E1315" s="1"/>
      <c r="F1315" s="1"/>
      <c r="G1315" s="1"/>
      <c r="H1315" s="1"/>
      <c r="I1315" s="99"/>
      <c r="J1315" s="99"/>
      <c r="K1315" s="99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</row>
    <row r="1316" spans="4:35">
      <c r="D1316" s="1"/>
      <c r="E1316" s="1"/>
      <c r="F1316" s="1"/>
      <c r="G1316" s="1"/>
      <c r="H1316" s="1"/>
      <c r="I1316" s="99"/>
      <c r="J1316" s="99"/>
      <c r="K1316" s="99"/>
      <c r="L1316" s="99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99"/>
      <c r="Z1316" s="1"/>
      <c r="AA1316" s="1"/>
      <c r="AB1316" s="1"/>
      <c r="AC1316" s="99"/>
      <c r="AD1316" s="1"/>
      <c r="AE1316" s="1"/>
      <c r="AF1316" s="1"/>
      <c r="AG1316" s="1"/>
      <c r="AH1316" s="1"/>
      <c r="AI1316" s="1"/>
    </row>
    <row r="1317" spans="4:35">
      <c r="D1317" s="1"/>
      <c r="E1317" s="1"/>
      <c r="F1317" s="1"/>
      <c r="G1317" s="1"/>
      <c r="H1317" s="1"/>
      <c r="I1317" s="99"/>
      <c r="J1317" s="99"/>
      <c r="K1317" s="99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</row>
    <row r="1318" spans="4:35">
      <c r="D1318" s="1"/>
      <c r="E1318" s="1"/>
      <c r="F1318" s="1"/>
      <c r="G1318" s="1"/>
      <c r="H1318" s="1"/>
      <c r="I1318" s="99"/>
      <c r="J1318" s="99"/>
      <c r="K1318" s="99"/>
      <c r="L1318" s="99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99"/>
      <c r="Z1318" s="1"/>
      <c r="AA1318" s="1"/>
      <c r="AB1318" s="1"/>
      <c r="AC1318" s="99"/>
      <c r="AD1318" s="1"/>
      <c r="AE1318" s="1"/>
      <c r="AF1318" s="1"/>
      <c r="AG1318" s="1"/>
      <c r="AH1318" s="1"/>
      <c r="AI1318" s="1"/>
    </row>
    <row r="1319" spans="4:35">
      <c r="D1319" s="1"/>
      <c r="E1319" s="1"/>
      <c r="F1319" s="1"/>
      <c r="G1319" s="1"/>
      <c r="H1319" s="1"/>
      <c r="I1319" s="99"/>
      <c r="J1319" s="99"/>
      <c r="K1319" s="99"/>
      <c r="L1319" s="99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99"/>
      <c r="Z1319" s="99"/>
      <c r="AA1319" s="1"/>
      <c r="AB1319" s="1"/>
      <c r="AC1319" s="99"/>
      <c r="AD1319" s="1"/>
      <c r="AE1319" s="1"/>
      <c r="AF1319" s="1"/>
      <c r="AG1319" s="1"/>
      <c r="AH1319" s="1"/>
      <c r="AI1319" s="1"/>
    </row>
    <row r="1320" spans="4:35">
      <c r="D1320" s="1"/>
      <c r="E1320" s="1"/>
      <c r="F1320" s="1"/>
      <c r="G1320" s="1"/>
      <c r="H1320" s="1"/>
      <c r="I1320" s="99"/>
      <c r="J1320" s="99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</row>
    <row r="1321" spans="4:35">
      <c r="D1321" s="1"/>
      <c r="E1321" s="1"/>
      <c r="F1321" s="1"/>
      <c r="G1321" s="1"/>
      <c r="H1321" s="1"/>
      <c r="I1321" s="99"/>
      <c r="J1321" s="99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</row>
    <row r="1322" spans="4:35">
      <c r="D1322" s="1"/>
      <c r="E1322" s="1"/>
      <c r="F1322" s="1"/>
      <c r="G1322" s="1"/>
      <c r="H1322" s="1"/>
      <c r="I1322" s="99"/>
      <c r="J1322" s="99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</row>
    <row r="1323" spans="4:35">
      <c r="D1323" s="1"/>
      <c r="E1323" s="1"/>
      <c r="F1323" s="1"/>
      <c r="G1323" s="1"/>
      <c r="H1323" s="1"/>
      <c r="I1323" s="99"/>
      <c r="J1323" s="99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</row>
    <row r="1324" spans="4:35">
      <c r="D1324" s="1"/>
      <c r="E1324" s="1"/>
      <c r="F1324" s="1"/>
      <c r="G1324" s="1"/>
      <c r="H1324" s="1"/>
      <c r="I1324" s="99"/>
      <c r="J1324" s="99"/>
      <c r="K1324" s="99"/>
      <c r="L1324" s="99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99"/>
      <c r="Z1324" s="99"/>
      <c r="AA1324" s="1"/>
      <c r="AB1324" s="1"/>
      <c r="AC1324" s="99"/>
      <c r="AD1324" s="1"/>
      <c r="AE1324" s="1"/>
      <c r="AF1324" s="1"/>
      <c r="AG1324" s="1"/>
      <c r="AH1324" s="1"/>
      <c r="AI1324" s="1"/>
    </row>
    <row r="1325" spans="4:35">
      <c r="D1325" s="1"/>
      <c r="E1325" s="1"/>
      <c r="F1325" s="1"/>
      <c r="G1325" s="1"/>
      <c r="H1325" s="1"/>
      <c r="I1325" s="99"/>
      <c r="J1325" s="99"/>
      <c r="K1325" s="99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</row>
    <row r="1326" spans="4:35">
      <c r="D1326" s="1"/>
      <c r="E1326" s="1"/>
      <c r="F1326" s="1"/>
      <c r="G1326" s="1"/>
      <c r="H1326" s="1"/>
      <c r="I1326" s="99"/>
      <c r="J1326" s="99"/>
      <c r="K1326" s="99"/>
      <c r="L1326" s="99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</row>
    <row r="1327" spans="4:35">
      <c r="D1327" s="1"/>
      <c r="E1327" s="1"/>
      <c r="F1327" s="1"/>
      <c r="G1327" s="1"/>
      <c r="H1327" s="1"/>
      <c r="I1327" s="99"/>
      <c r="J1327" s="1"/>
      <c r="K1327" s="99"/>
      <c r="L1327" s="99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99"/>
      <c r="Z1327" s="1"/>
      <c r="AA1327" s="1"/>
      <c r="AB1327" s="1"/>
      <c r="AC1327" s="99"/>
      <c r="AD1327" s="1"/>
      <c r="AE1327" s="1"/>
      <c r="AF1327" s="1"/>
      <c r="AG1327" s="1"/>
      <c r="AH1327" s="1"/>
      <c r="AI1327" s="1"/>
    </row>
    <row r="1328" spans="4:35">
      <c r="D1328" s="1"/>
      <c r="E1328" s="1"/>
      <c r="F1328" s="1"/>
      <c r="G1328" s="1"/>
      <c r="H1328" s="1"/>
      <c r="I1328" s="99"/>
      <c r="J1328" s="99"/>
      <c r="K1328" s="99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</row>
    <row r="1329" spans="4:35">
      <c r="D1329" s="1"/>
      <c r="E1329" s="1"/>
      <c r="F1329" s="1"/>
      <c r="G1329" s="1"/>
      <c r="H1329" s="1"/>
      <c r="I1329" s="99"/>
      <c r="J1329" s="99"/>
      <c r="K1329" s="99"/>
      <c r="L1329" s="99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99"/>
      <c r="Z1329" s="1"/>
      <c r="AA1329" s="1"/>
      <c r="AB1329" s="1"/>
      <c r="AC1329" s="99"/>
      <c r="AD1329" s="1"/>
      <c r="AE1329" s="1"/>
      <c r="AF1329" s="1"/>
      <c r="AG1329" s="1"/>
      <c r="AH1329" s="1"/>
      <c r="AI1329" s="1"/>
    </row>
    <row r="1330" spans="4:35">
      <c r="D1330" s="1"/>
      <c r="E1330" s="1"/>
      <c r="F1330" s="1"/>
      <c r="G1330" s="1"/>
      <c r="H1330" s="1"/>
      <c r="I1330" s="99"/>
      <c r="J1330" s="99"/>
      <c r="K1330" s="99"/>
      <c r="L1330" s="99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</row>
    <row r="1331" spans="4:35">
      <c r="D1331" s="1"/>
      <c r="E1331" s="1"/>
      <c r="F1331" s="1"/>
      <c r="G1331" s="1"/>
      <c r="H1331" s="1"/>
      <c r="I1331" s="99"/>
      <c r="J1331" s="99"/>
      <c r="K1331" s="99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</row>
    <row r="1332" spans="4:35">
      <c r="D1332" s="1"/>
      <c r="E1332" s="1"/>
      <c r="F1332" s="1"/>
      <c r="G1332" s="1"/>
      <c r="H1332" s="1"/>
      <c r="I1332" s="99"/>
      <c r="J1332" s="99"/>
      <c r="K1332" s="99"/>
      <c r="L1332" s="99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99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</row>
    <row r="1333" spans="4:35">
      <c r="D1333" s="1"/>
      <c r="E1333" s="1"/>
      <c r="F1333" s="1"/>
      <c r="G1333" s="1"/>
      <c r="H1333" s="1"/>
      <c r="I1333" s="99"/>
      <c r="J1333" s="99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</row>
    <row r="1334" spans="4:35">
      <c r="D1334" s="1"/>
      <c r="E1334" s="1"/>
      <c r="F1334" s="1"/>
      <c r="G1334" s="1"/>
      <c r="H1334" s="1"/>
      <c r="I1334" s="99"/>
      <c r="J1334" s="99"/>
      <c r="K1334" s="99"/>
      <c r="L1334" s="99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</row>
    <row r="1335" spans="4:35">
      <c r="D1335" s="1"/>
      <c r="E1335" s="1"/>
      <c r="F1335" s="1"/>
      <c r="G1335" s="1"/>
      <c r="H1335" s="1"/>
      <c r="I1335" s="99"/>
      <c r="J1335" s="99"/>
      <c r="K1335" s="99"/>
      <c r="L1335" s="99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99"/>
      <c r="Z1335" s="1"/>
      <c r="AA1335" s="1"/>
      <c r="AB1335" s="1"/>
      <c r="AC1335" s="99"/>
      <c r="AD1335" s="1"/>
      <c r="AE1335" s="1"/>
      <c r="AF1335" s="1"/>
      <c r="AG1335" s="1"/>
      <c r="AH1335" s="1"/>
      <c r="AI1335" s="1"/>
    </row>
    <row r="1336" spans="4:35">
      <c r="D1336" s="1"/>
      <c r="E1336" s="1"/>
      <c r="F1336" s="1"/>
      <c r="G1336" s="1"/>
      <c r="H1336" s="1"/>
      <c r="I1336" s="99"/>
      <c r="J1336" s="99"/>
      <c r="K1336" s="99"/>
      <c r="L1336" s="99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99"/>
      <c r="Z1336" s="99"/>
      <c r="AA1336" s="1"/>
      <c r="AB1336" s="1"/>
      <c r="AC1336" s="99"/>
      <c r="AD1336" s="1"/>
      <c r="AE1336" s="1"/>
      <c r="AF1336" s="1"/>
      <c r="AG1336" s="1"/>
      <c r="AH1336" s="1"/>
      <c r="AI1336" s="1"/>
    </row>
    <row r="1337" spans="4:35">
      <c r="D1337" s="1"/>
      <c r="E1337" s="1"/>
      <c r="F1337" s="1"/>
      <c r="G1337" s="1"/>
      <c r="H1337" s="1"/>
      <c r="I1337" s="99"/>
      <c r="J1337" s="99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</row>
    <row r="1338" spans="4:35">
      <c r="D1338" s="1"/>
      <c r="E1338" s="1"/>
      <c r="F1338" s="1"/>
      <c r="G1338" s="1"/>
      <c r="H1338" s="1"/>
      <c r="I1338" s="99"/>
      <c r="J1338" s="99"/>
      <c r="K1338" s="99"/>
      <c r="L1338" s="99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99"/>
      <c r="Z1338" s="1"/>
      <c r="AA1338" s="1"/>
      <c r="AB1338" s="1"/>
      <c r="AC1338" s="99"/>
      <c r="AD1338" s="1"/>
      <c r="AE1338" s="1"/>
      <c r="AF1338" s="1"/>
      <c r="AG1338" s="1"/>
      <c r="AH1338" s="1"/>
      <c r="AI1338" s="1"/>
    </row>
    <row r="1339" spans="4:35">
      <c r="D1339" s="1"/>
      <c r="E1339" s="1"/>
      <c r="F1339" s="1"/>
      <c r="G1339" s="1"/>
      <c r="H1339" s="1"/>
      <c r="I1339" s="99"/>
      <c r="J1339" s="99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</row>
    <row r="1340" spans="4:35">
      <c r="D1340" s="1"/>
      <c r="E1340" s="1"/>
      <c r="F1340" s="1"/>
      <c r="G1340" s="1"/>
      <c r="H1340" s="1"/>
      <c r="I1340" s="99"/>
      <c r="J1340" s="99"/>
      <c r="K1340" s="99"/>
      <c r="L1340" s="99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99"/>
      <c r="Z1340" s="99"/>
      <c r="AA1340" s="1"/>
      <c r="AB1340" s="1"/>
      <c r="AC1340" s="99"/>
      <c r="AD1340" s="1"/>
      <c r="AE1340" s="1"/>
      <c r="AF1340" s="1"/>
      <c r="AG1340" s="1"/>
      <c r="AH1340" s="1"/>
      <c r="AI1340" s="1"/>
    </row>
    <row r="1341" spans="4:35">
      <c r="D1341" s="1"/>
      <c r="E1341" s="1"/>
      <c r="F1341" s="1"/>
      <c r="G1341" s="1"/>
      <c r="H1341" s="1"/>
      <c r="I1341" s="99"/>
      <c r="J1341" s="99"/>
      <c r="K1341" s="99"/>
      <c r="L1341" s="99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99"/>
      <c r="Z1341" s="99"/>
      <c r="AA1341" s="1"/>
      <c r="AB1341" s="1"/>
      <c r="AC1341" s="99"/>
      <c r="AD1341" s="1"/>
      <c r="AE1341" s="1"/>
      <c r="AF1341" s="1"/>
      <c r="AG1341" s="1"/>
      <c r="AH1341" s="1"/>
      <c r="AI1341" s="1"/>
    </row>
    <row r="1342" spans="4:35">
      <c r="D1342" s="1"/>
      <c r="E1342" s="1"/>
      <c r="F1342" s="1"/>
      <c r="G1342" s="1"/>
      <c r="H1342" s="1"/>
      <c r="I1342" s="99"/>
      <c r="J1342" s="1"/>
      <c r="K1342" s="99"/>
      <c r="L1342" s="99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99"/>
      <c r="Z1342" s="1"/>
      <c r="AA1342" s="1"/>
      <c r="AB1342" s="1"/>
      <c r="AC1342" s="99"/>
      <c r="AD1342" s="1"/>
      <c r="AE1342" s="1"/>
      <c r="AF1342" s="1"/>
      <c r="AG1342" s="1"/>
      <c r="AH1342" s="1"/>
      <c r="AI1342" s="1"/>
    </row>
    <row r="1343" spans="4:35">
      <c r="D1343" s="1"/>
      <c r="E1343" s="1"/>
      <c r="F1343" s="1"/>
      <c r="G1343" s="1"/>
      <c r="H1343" s="1"/>
      <c r="I1343" s="99"/>
      <c r="J1343" s="99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</row>
    <row r="1344" spans="4:35">
      <c r="D1344" s="1"/>
      <c r="E1344" s="1"/>
      <c r="F1344" s="1"/>
      <c r="G1344" s="1"/>
      <c r="H1344" s="1"/>
      <c r="I1344" s="99"/>
      <c r="J1344" s="99"/>
      <c r="K1344" s="99"/>
      <c r="L1344" s="99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99"/>
      <c r="Z1344" s="1"/>
      <c r="AA1344" s="1"/>
      <c r="AB1344" s="1"/>
      <c r="AC1344" s="99"/>
      <c r="AD1344" s="1"/>
      <c r="AE1344" s="1"/>
      <c r="AF1344" s="1"/>
      <c r="AG1344" s="1"/>
      <c r="AH1344" s="1"/>
      <c r="AI1344" s="1"/>
    </row>
    <row r="1345" spans="4:35">
      <c r="D1345" s="1"/>
      <c r="E1345" s="1"/>
      <c r="F1345" s="1"/>
      <c r="G1345" s="1"/>
      <c r="H1345" s="1"/>
      <c r="I1345" s="99"/>
      <c r="J1345" s="99"/>
      <c r="K1345" s="99"/>
      <c r="L1345" s="99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99"/>
      <c r="Z1345" s="99"/>
      <c r="AA1345" s="1"/>
      <c r="AB1345" s="1"/>
      <c r="AC1345" s="99"/>
      <c r="AD1345" s="1"/>
      <c r="AE1345" s="1"/>
      <c r="AF1345" s="1"/>
      <c r="AG1345" s="1"/>
      <c r="AH1345" s="1"/>
      <c r="AI1345" s="1"/>
    </row>
    <row r="1346" spans="4:35">
      <c r="D1346" s="1"/>
      <c r="E1346" s="1"/>
      <c r="F1346" s="1"/>
      <c r="G1346" s="1"/>
      <c r="H1346" s="1"/>
      <c r="I1346" s="99"/>
      <c r="J1346" s="99"/>
      <c r="K1346" s="99"/>
      <c r="L1346" s="99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</row>
    <row r="1347" spans="4:35">
      <c r="D1347" s="1"/>
      <c r="E1347" s="1"/>
      <c r="F1347" s="1"/>
      <c r="G1347" s="1"/>
      <c r="H1347" s="1"/>
      <c r="I1347" s="99"/>
      <c r="J1347" s="99"/>
      <c r="K1347" s="99"/>
      <c r="L1347" s="99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99"/>
      <c r="Z1347" s="99"/>
      <c r="AA1347" s="1"/>
      <c r="AB1347" s="1"/>
      <c r="AC1347" s="99"/>
      <c r="AD1347" s="1"/>
      <c r="AE1347" s="1"/>
      <c r="AF1347" s="1"/>
      <c r="AG1347" s="1"/>
      <c r="AH1347" s="1"/>
      <c r="AI1347" s="1"/>
    </row>
    <row r="1348" spans="4:35">
      <c r="D1348" s="1"/>
      <c r="E1348" s="1"/>
      <c r="F1348" s="1"/>
      <c r="G1348" s="1"/>
      <c r="H1348" s="1"/>
      <c r="I1348" s="99"/>
      <c r="J1348" s="99"/>
      <c r="K1348" s="99"/>
      <c r="L1348" s="99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99"/>
      <c r="Z1348" s="99"/>
      <c r="AA1348" s="1"/>
      <c r="AB1348" s="1"/>
      <c r="AC1348" s="99"/>
      <c r="AD1348" s="1"/>
      <c r="AE1348" s="1"/>
      <c r="AF1348" s="1"/>
      <c r="AG1348" s="1"/>
      <c r="AH1348" s="1"/>
      <c r="AI1348" s="1"/>
    </row>
    <row r="1349" spans="4:35">
      <c r="D1349" s="1"/>
      <c r="E1349" s="1"/>
      <c r="F1349" s="1"/>
      <c r="G1349" s="1"/>
      <c r="H1349" s="1"/>
      <c r="I1349" s="99"/>
      <c r="J1349" s="99"/>
      <c r="K1349" s="99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</row>
    <row r="1350" spans="4:35">
      <c r="D1350" s="1"/>
      <c r="E1350" s="1"/>
      <c r="F1350" s="1"/>
      <c r="G1350" s="1"/>
      <c r="H1350" s="1"/>
      <c r="I1350" s="99"/>
      <c r="J1350" s="99"/>
      <c r="K1350" s="99"/>
      <c r="L1350" s="99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</row>
    <row r="1351" spans="4:35">
      <c r="D1351" s="1"/>
      <c r="E1351" s="1"/>
      <c r="F1351" s="1"/>
      <c r="G1351" s="1"/>
      <c r="H1351" s="1"/>
      <c r="I1351" s="99"/>
      <c r="J1351" s="99"/>
      <c r="K1351" s="99"/>
      <c r="L1351" s="99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99"/>
      <c r="Z1351" s="99"/>
      <c r="AA1351" s="1"/>
      <c r="AB1351" s="1"/>
      <c r="AC1351" s="99"/>
      <c r="AD1351" s="1"/>
      <c r="AE1351" s="1"/>
      <c r="AF1351" s="1"/>
      <c r="AG1351" s="1"/>
      <c r="AH1351" s="1"/>
      <c r="AI1351" s="1"/>
    </row>
    <row r="1352" spans="4:35">
      <c r="D1352" s="1"/>
      <c r="E1352" s="1"/>
      <c r="F1352" s="1"/>
      <c r="G1352" s="1"/>
      <c r="H1352" s="1"/>
      <c r="I1352" s="99"/>
      <c r="J1352" s="99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</row>
    <row r="1353" spans="4:35">
      <c r="D1353" s="1"/>
      <c r="E1353" s="1"/>
      <c r="F1353" s="1"/>
      <c r="G1353" s="1"/>
      <c r="H1353" s="1"/>
      <c r="I1353" s="99"/>
      <c r="J1353" s="99"/>
      <c r="K1353" s="99"/>
      <c r="L1353" s="99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99"/>
      <c r="Z1353" s="1"/>
      <c r="AA1353" s="1"/>
      <c r="AB1353" s="1"/>
      <c r="AC1353" s="99"/>
      <c r="AD1353" s="1"/>
      <c r="AE1353" s="1"/>
      <c r="AF1353" s="1"/>
      <c r="AG1353" s="1"/>
      <c r="AH1353" s="1"/>
      <c r="AI1353" s="1"/>
    </row>
    <row r="1354" spans="4:35">
      <c r="D1354" s="1"/>
      <c r="E1354" s="1"/>
      <c r="F1354" s="1"/>
      <c r="G1354" s="1"/>
      <c r="H1354" s="1"/>
      <c r="I1354" s="99"/>
      <c r="J1354" s="99"/>
      <c r="K1354" s="99"/>
      <c r="L1354" s="99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99"/>
      <c r="Z1354" s="1"/>
      <c r="AA1354" s="1"/>
      <c r="AB1354" s="1"/>
      <c r="AC1354" s="99"/>
      <c r="AD1354" s="1"/>
      <c r="AE1354" s="1"/>
      <c r="AF1354" s="1"/>
      <c r="AG1354" s="1"/>
      <c r="AH1354" s="1"/>
      <c r="AI1354" s="1"/>
    </row>
    <row r="1355" spans="4:35">
      <c r="D1355" s="1"/>
      <c r="E1355" s="1"/>
      <c r="F1355" s="1"/>
      <c r="G1355" s="1"/>
      <c r="H1355" s="1"/>
      <c r="I1355" s="99"/>
      <c r="J1355" s="99"/>
      <c r="K1355" s="99"/>
      <c r="L1355" s="99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</row>
    <row r="1356" spans="4:35">
      <c r="D1356" s="1"/>
      <c r="E1356" s="1"/>
      <c r="F1356" s="1"/>
      <c r="G1356" s="1"/>
      <c r="H1356" s="1"/>
      <c r="I1356" s="99"/>
      <c r="J1356" s="99"/>
      <c r="K1356" s="99"/>
      <c r="L1356" s="99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99"/>
      <c r="Z1356" s="1"/>
      <c r="AA1356" s="1"/>
      <c r="AB1356" s="1"/>
      <c r="AC1356" s="99"/>
      <c r="AD1356" s="1"/>
      <c r="AE1356" s="1"/>
      <c r="AF1356" s="1"/>
      <c r="AG1356" s="1"/>
      <c r="AH1356" s="1"/>
      <c r="AI1356" s="1"/>
    </row>
    <row r="1357" spans="4:35">
      <c r="D1357" s="1"/>
      <c r="E1357" s="1"/>
      <c r="F1357" s="1"/>
      <c r="G1357" s="1"/>
      <c r="H1357" s="1"/>
      <c r="I1357" s="99"/>
      <c r="J1357" s="99"/>
      <c r="K1357" s="99"/>
      <c r="L1357" s="99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99"/>
      <c r="Z1357" s="1"/>
      <c r="AA1357" s="1"/>
      <c r="AB1357" s="1"/>
      <c r="AC1357" s="99"/>
      <c r="AD1357" s="1"/>
      <c r="AE1357" s="1"/>
      <c r="AF1357" s="1"/>
      <c r="AG1357" s="1"/>
      <c r="AH1357" s="1"/>
      <c r="AI1357" s="1"/>
    </row>
    <row r="1358" spans="4:35">
      <c r="D1358" s="1"/>
      <c r="E1358" s="1"/>
      <c r="F1358" s="1"/>
      <c r="G1358" s="1"/>
      <c r="H1358" s="1"/>
      <c r="I1358" s="99"/>
      <c r="J1358" s="99"/>
      <c r="K1358" s="99"/>
      <c r="L1358" s="99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99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</row>
    <row r="1359" spans="4:35">
      <c r="D1359" s="1"/>
      <c r="E1359" s="1"/>
      <c r="F1359" s="1"/>
      <c r="G1359" s="1"/>
      <c r="H1359" s="1"/>
      <c r="I1359" s="99"/>
      <c r="J1359" s="99"/>
      <c r="K1359" s="99"/>
      <c r="L1359" s="99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99"/>
      <c r="Z1359" s="1"/>
      <c r="AA1359" s="1"/>
      <c r="AB1359" s="1"/>
      <c r="AC1359" s="99"/>
      <c r="AD1359" s="1"/>
      <c r="AE1359" s="1"/>
      <c r="AF1359" s="1"/>
      <c r="AG1359" s="1"/>
      <c r="AH1359" s="1"/>
      <c r="AI1359" s="1"/>
    </row>
    <row r="1360" spans="4:35">
      <c r="D1360" s="1"/>
      <c r="E1360" s="1"/>
      <c r="F1360" s="1"/>
      <c r="G1360" s="1"/>
      <c r="H1360" s="1"/>
      <c r="I1360" s="99"/>
      <c r="J1360" s="99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</row>
    <row r="1361" spans="4:35">
      <c r="D1361" s="1"/>
      <c r="E1361" s="1"/>
      <c r="F1361" s="1"/>
      <c r="G1361" s="1"/>
      <c r="H1361" s="1"/>
      <c r="I1361" s="99"/>
      <c r="J1361" s="99"/>
      <c r="K1361" s="99"/>
      <c r="L1361" s="99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99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</row>
    <row r="1362" spans="4:35">
      <c r="D1362" s="1"/>
      <c r="E1362" s="1"/>
      <c r="F1362" s="1"/>
      <c r="G1362" s="1"/>
      <c r="H1362" s="1"/>
      <c r="I1362" s="99"/>
      <c r="J1362" s="99"/>
      <c r="K1362" s="99"/>
      <c r="L1362" s="99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</row>
    <row r="1363" spans="4:35">
      <c r="D1363" s="1"/>
      <c r="E1363" s="1"/>
      <c r="F1363" s="1"/>
      <c r="G1363" s="1"/>
      <c r="H1363" s="1"/>
      <c r="I1363" s="99"/>
      <c r="J1363" s="99"/>
      <c r="K1363" s="99"/>
      <c r="L1363" s="99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99"/>
      <c r="Z1363" s="99"/>
      <c r="AA1363" s="1"/>
      <c r="AB1363" s="1"/>
      <c r="AC1363" s="99"/>
      <c r="AD1363" s="1"/>
      <c r="AE1363" s="1"/>
      <c r="AF1363" s="1"/>
      <c r="AG1363" s="1"/>
      <c r="AH1363" s="1"/>
      <c r="AI1363" s="1"/>
    </row>
    <row r="1364" spans="4:35">
      <c r="D1364" s="1"/>
      <c r="E1364" s="1"/>
      <c r="F1364" s="1"/>
      <c r="G1364" s="1"/>
      <c r="H1364" s="1"/>
      <c r="I1364" s="99"/>
      <c r="J1364" s="99"/>
      <c r="K1364" s="99"/>
      <c r="L1364" s="99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99"/>
      <c r="Z1364" s="1"/>
      <c r="AA1364" s="1"/>
      <c r="AB1364" s="1"/>
      <c r="AC1364" s="99"/>
      <c r="AD1364" s="1"/>
      <c r="AE1364" s="1"/>
      <c r="AF1364" s="1"/>
      <c r="AG1364" s="1"/>
      <c r="AH1364" s="1"/>
      <c r="AI1364" s="1"/>
    </row>
    <row r="1365" spans="4:35">
      <c r="D1365" s="1"/>
      <c r="E1365" s="1"/>
      <c r="F1365" s="1"/>
      <c r="G1365" s="1"/>
      <c r="H1365" s="1"/>
      <c r="I1365" s="99"/>
      <c r="J1365" s="99"/>
      <c r="K1365" s="99"/>
      <c r="L1365" s="99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99"/>
      <c r="Z1365" s="99"/>
      <c r="AA1365" s="1"/>
      <c r="AB1365" s="1"/>
      <c r="AC1365" s="99"/>
      <c r="AD1365" s="1"/>
      <c r="AE1365" s="1"/>
      <c r="AF1365" s="1"/>
      <c r="AG1365" s="1"/>
      <c r="AH1365" s="1"/>
      <c r="AI1365" s="1"/>
    </row>
    <row r="1366" spans="4:35">
      <c r="D1366" s="1"/>
      <c r="E1366" s="1"/>
      <c r="F1366" s="1"/>
      <c r="G1366" s="1"/>
      <c r="H1366" s="1"/>
      <c r="I1366" s="99"/>
      <c r="J1366" s="99"/>
      <c r="K1366" s="99"/>
      <c r="L1366" s="99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99"/>
      <c r="Z1366" s="1"/>
      <c r="AA1366" s="1"/>
      <c r="AB1366" s="1"/>
      <c r="AC1366" s="99"/>
      <c r="AD1366" s="1"/>
      <c r="AE1366" s="1"/>
      <c r="AF1366" s="1"/>
      <c r="AG1366" s="1"/>
      <c r="AH1366" s="1"/>
      <c r="AI1366" s="1"/>
    </row>
    <row r="1367" spans="4:35">
      <c r="D1367" s="1"/>
      <c r="E1367" s="1"/>
      <c r="F1367" s="1"/>
      <c r="G1367" s="1"/>
      <c r="H1367" s="1"/>
      <c r="I1367" s="99"/>
      <c r="J1367" s="1"/>
      <c r="K1367" s="99"/>
      <c r="L1367" s="99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99"/>
      <c r="Z1367" s="1"/>
      <c r="AA1367" s="1"/>
      <c r="AB1367" s="1"/>
      <c r="AC1367" s="99"/>
      <c r="AD1367" s="1"/>
      <c r="AE1367" s="1"/>
      <c r="AF1367" s="1"/>
      <c r="AG1367" s="1"/>
      <c r="AH1367" s="1"/>
      <c r="AI1367" s="1"/>
    </row>
    <row r="1368" spans="4:35">
      <c r="D1368" s="1"/>
      <c r="E1368" s="1"/>
      <c r="F1368" s="1"/>
      <c r="G1368" s="1"/>
      <c r="H1368" s="1"/>
      <c r="I1368" s="99"/>
      <c r="J1368" s="99"/>
      <c r="K1368" s="99"/>
      <c r="L1368" s="99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99"/>
      <c r="Z1368" s="1"/>
      <c r="AA1368" s="1"/>
      <c r="AB1368" s="1"/>
      <c r="AC1368" s="99"/>
      <c r="AD1368" s="1"/>
      <c r="AE1368" s="1"/>
      <c r="AF1368" s="1"/>
      <c r="AG1368" s="1"/>
      <c r="AH1368" s="1"/>
      <c r="AI1368" s="1"/>
    </row>
    <row r="1369" spans="4:35">
      <c r="D1369" s="1"/>
      <c r="E1369" s="1"/>
      <c r="F1369" s="1"/>
      <c r="G1369" s="1"/>
      <c r="H1369" s="1"/>
      <c r="I1369" s="99"/>
      <c r="J1369" s="99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</row>
    <row r="1370" spans="4:35">
      <c r="D1370" s="1"/>
      <c r="E1370" s="1"/>
      <c r="F1370" s="1"/>
      <c r="G1370" s="1"/>
      <c r="H1370" s="1"/>
      <c r="I1370" s="99"/>
      <c r="J1370" s="99"/>
      <c r="K1370" s="99"/>
      <c r="L1370" s="99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99"/>
      <c r="Z1370" s="1"/>
      <c r="AA1370" s="1"/>
      <c r="AB1370" s="1"/>
      <c r="AC1370" s="99"/>
      <c r="AD1370" s="1"/>
      <c r="AE1370" s="1"/>
      <c r="AF1370" s="1"/>
      <c r="AG1370" s="1"/>
      <c r="AH1370" s="1"/>
      <c r="AI1370" s="1"/>
    </row>
    <row r="1371" spans="4:35">
      <c r="D1371" s="1"/>
      <c r="E1371" s="1"/>
      <c r="F1371" s="1"/>
      <c r="G1371" s="1"/>
      <c r="H1371" s="1"/>
      <c r="I1371" s="99"/>
      <c r="J1371" s="99"/>
      <c r="K1371" s="99"/>
      <c r="L1371" s="99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99"/>
      <c r="Z1371" s="1"/>
      <c r="AA1371" s="1"/>
      <c r="AB1371" s="1"/>
      <c r="AC1371" s="99"/>
      <c r="AD1371" s="1"/>
      <c r="AE1371" s="1"/>
      <c r="AF1371" s="1"/>
      <c r="AG1371" s="1"/>
      <c r="AH1371" s="1"/>
      <c r="AI1371" s="1"/>
    </row>
    <row r="1372" spans="4:35">
      <c r="D1372" s="1"/>
      <c r="E1372" s="1"/>
      <c r="F1372" s="1"/>
      <c r="G1372" s="1"/>
      <c r="H1372" s="1"/>
      <c r="I1372" s="99"/>
      <c r="J1372" s="99"/>
      <c r="K1372" s="99"/>
      <c r="L1372" s="99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99"/>
      <c r="Z1372" s="1"/>
      <c r="AA1372" s="1"/>
      <c r="AB1372" s="1"/>
      <c r="AC1372" s="99"/>
      <c r="AD1372" s="1"/>
      <c r="AE1372" s="1"/>
      <c r="AF1372" s="1"/>
      <c r="AG1372" s="1"/>
      <c r="AH1372" s="1"/>
      <c r="AI1372" s="1"/>
    </row>
    <row r="1373" spans="4:35">
      <c r="D1373" s="1"/>
      <c r="E1373" s="1"/>
      <c r="F1373" s="1"/>
      <c r="G1373" s="1"/>
      <c r="H1373" s="1"/>
      <c r="I1373" s="99"/>
      <c r="J1373" s="99"/>
      <c r="K1373" s="99"/>
      <c r="L1373" s="99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99"/>
      <c r="Z1373" s="1"/>
      <c r="AA1373" s="1"/>
      <c r="AB1373" s="1"/>
      <c r="AC1373" s="99"/>
      <c r="AD1373" s="1"/>
      <c r="AE1373" s="1"/>
      <c r="AF1373" s="1"/>
      <c r="AG1373" s="1"/>
      <c r="AH1373" s="1"/>
      <c r="AI1373" s="1"/>
    </row>
    <row r="1374" spans="4:35">
      <c r="D1374" s="1"/>
      <c r="E1374" s="1"/>
      <c r="F1374" s="1"/>
      <c r="G1374" s="1"/>
      <c r="H1374" s="1"/>
      <c r="I1374" s="99"/>
      <c r="J1374" s="99"/>
      <c r="K1374" s="99"/>
      <c r="L1374" s="99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99"/>
      <c r="Z1374" s="1"/>
      <c r="AA1374" s="1"/>
      <c r="AB1374" s="1"/>
      <c r="AC1374" s="99"/>
      <c r="AD1374" s="1"/>
      <c r="AE1374" s="1"/>
      <c r="AF1374" s="1"/>
      <c r="AG1374" s="1"/>
      <c r="AH1374" s="1"/>
      <c r="AI1374" s="1"/>
    </row>
    <row r="1375" spans="4:35">
      <c r="D1375" s="1"/>
      <c r="E1375" s="1"/>
      <c r="F1375" s="1"/>
      <c r="G1375" s="1"/>
      <c r="H1375" s="1"/>
      <c r="I1375" s="99"/>
      <c r="J1375" s="99"/>
      <c r="K1375" s="99"/>
      <c r="L1375" s="99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99"/>
      <c r="Z1375" s="99"/>
      <c r="AA1375" s="1"/>
      <c r="AB1375" s="1"/>
      <c r="AC1375" s="99"/>
      <c r="AD1375" s="1"/>
      <c r="AE1375" s="1"/>
      <c r="AF1375" s="1"/>
      <c r="AG1375" s="1"/>
      <c r="AH1375" s="1"/>
      <c r="AI1375" s="1"/>
    </row>
    <row r="1376" spans="4:35">
      <c r="D1376" s="1"/>
      <c r="E1376" s="1"/>
      <c r="F1376" s="1"/>
      <c r="G1376" s="1"/>
      <c r="H1376" s="1"/>
      <c r="I1376" s="99"/>
      <c r="J1376" s="99"/>
      <c r="K1376" s="99"/>
      <c r="L1376" s="99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99"/>
      <c r="Z1376" s="99"/>
      <c r="AA1376" s="1"/>
      <c r="AB1376" s="1"/>
      <c r="AC1376" s="99"/>
      <c r="AD1376" s="1"/>
      <c r="AE1376" s="1"/>
      <c r="AF1376" s="1"/>
      <c r="AG1376" s="1"/>
      <c r="AH1376" s="1"/>
      <c r="AI1376" s="1"/>
    </row>
    <row r="1377" spans="4:35">
      <c r="D1377" s="1"/>
      <c r="E1377" s="1"/>
      <c r="F1377" s="1"/>
      <c r="G1377" s="1"/>
      <c r="H1377" s="1"/>
      <c r="I1377" s="99"/>
      <c r="J1377" s="99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</row>
    <row r="1378" spans="4:35">
      <c r="D1378" s="1"/>
      <c r="E1378" s="1"/>
      <c r="F1378" s="1"/>
      <c r="G1378" s="1"/>
      <c r="H1378" s="1"/>
      <c r="I1378" s="99"/>
      <c r="J1378" s="99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</row>
    <row r="1379" spans="4:35">
      <c r="D1379" s="1"/>
      <c r="E1379" s="1"/>
      <c r="F1379" s="1"/>
      <c r="G1379" s="1"/>
      <c r="H1379" s="1"/>
      <c r="I1379" s="99"/>
      <c r="J1379" s="99"/>
      <c r="K1379" s="99"/>
      <c r="L1379" s="99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99"/>
      <c r="Z1379" s="1"/>
      <c r="AA1379" s="1"/>
      <c r="AB1379" s="1"/>
      <c r="AC1379" s="99"/>
      <c r="AD1379" s="1"/>
      <c r="AE1379" s="1"/>
      <c r="AF1379" s="1"/>
      <c r="AG1379" s="1"/>
      <c r="AH1379" s="1"/>
      <c r="AI1379" s="1"/>
    </row>
    <row r="1380" spans="4:35">
      <c r="D1380" s="1"/>
      <c r="E1380" s="1"/>
      <c r="F1380" s="1"/>
      <c r="G1380" s="1"/>
      <c r="H1380" s="1"/>
      <c r="I1380" s="99"/>
      <c r="J1380" s="99"/>
      <c r="K1380" s="99"/>
      <c r="L1380" s="99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</row>
    <row r="1381" spans="4:35">
      <c r="D1381" s="1"/>
      <c r="E1381" s="1"/>
      <c r="F1381" s="1"/>
      <c r="G1381" s="1"/>
      <c r="H1381" s="1"/>
      <c r="I1381" s="99"/>
      <c r="J1381" s="99"/>
      <c r="K1381" s="99"/>
      <c r="L1381" s="99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99"/>
      <c r="Z1381" s="1"/>
      <c r="AA1381" s="1"/>
      <c r="AB1381" s="1"/>
      <c r="AC1381" s="99"/>
      <c r="AD1381" s="1"/>
      <c r="AE1381" s="1"/>
      <c r="AF1381" s="1"/>
      <c r="AG1381" s="1"/>
      <c r="AH1381" s="1"/>
      <c r="AI1381" s="1"/>
    </row>
    <row r="1382" spans="4:35">
      <c r="D1382" s="1"/>
      <c r="E1382" s="1"/>
      <c r="F1382" s="1"/>
      <c r="G1382" s="1"/>
      <c r="H1382" s="1"/>
      <c r="I1382" s="99"/>
      <c r="J1382" s="99"/>
      <c r="K1382" s="99"/>
      <c r="L1382" s="99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99"/>
      <c r="Z1382" s="1"/>
      <c r="AA1382" s="1"/>
      <c r="AB1382" s="1"/>
      <c r="AC1382" s="99"/>
      <c r="AD1382" s="1"/>
      <c r="AE1382" s="1"/>
      <c r="AF1382" s="1"/>
      <c r="AG1382" s="1"/>
      <c r="AH1382" s="1"/>
      <c r="AI1382" s="1"/>
    </row>
    <row r="1383" spans="4:35">
      <c r="D1383" s="1"/>
      <c r="E1383" s="1"/>
      <c r="F1383" s="1"/>
      <c r="G1383" s="1"/>
      <c r="H1383" s="1"/>
      <c r="I1383" s="99"/>
      <c r="J1383" s="1"/>
      <c r="K1383" s="99"/>
      <c r="L1383" s="99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99"/>
      <c r="Z1383" s="1"/>
      <c r="AA1383" s="1"/>
      <c r="AB1383" s="1"/>
      <c r="AC1383" s="99"/>
      <c r="AD1383" s="1"/>
      <c r="AE1383" s="1"/>
      <c r="AF1383" s="1"/>
      <c r="AG1383" s="1"/>
      <c r="AH1383" s="1"/>
      <c r="AI1383" s="1"/>
    </row>
    <row r="1384" spans="4:35">
      <c r="D1384" s="1"/>
      <c r="E1384" s="1"/>
      <c r="F1384" s="1"/>
      <c r="G1384" s="1"/>
      <c r="H1384" s="1"/>
      <c r="I1384" s="99"/>
      <c r="J1384" s="99"/>
      <c r="K1384" s="99"/>
      <c r="L1384" s="99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99"/>
      <c r="Z1384" s="1"/>
      <c r="AA1384" s="1"/>
      <c r="AB1384" s="1"/>
      <c r="AC1384" s="99"/>
      <c r="AD1384" s="1"/>
      <c r="AE1384" s="1"/>
      <c r="AF1384" s="1"/>
      <c r="AG1384" s="1"/>
      <c r="AH1384" s="1"/>
      <c r="AI1384" s="1"/>
    </row>
    <row r="1385" spans="4:35">
      <c r="D1385" s="1"/>
      <c r="E1385" s="1"/>
      <c r="F1385" s="1"/>
      <c r="G1385" s="1"/>
      <c r="H1385" s="1"/>
      <c r="I1385" s="99"/>
      <c r="J1385" s="99"/>
      <c r="K1385" s="99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</row>
    <row r="1386" spans="4:35">
      <c r="D1386" s="1"/>
      <c r="E1386" s="1"/>
      <c r="F1386" s="1"/>
      <c r="G1386" s="1"/>
      <c r="H1386" s="1"/>
      <c r="I1386" s="99"/>
      <c r="J1386" s="99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</row>
    <row r="1387" spans="4:35">
      <c r="D1387" s="1"/>
      <c r="E1387" s="1"/>
      <c r="F1387" s="1"/>
      <c r="G1387" s="1"/>
      <c r="H1387" s="1"/>
      <c r="I1387" s="99"/>
      <c r="J1387" s="99"/>
      <c r="K1387" s="99"/>
      <c r="L1387" s="99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</row>
    <row r="1388" spans="4:35">
      <c r="D1388" s="1"/>
      <c r="E1388" s="1"/>
      <c r="F1388" s="1"/>
      <c r="G1388" s="1"/>
      <c r="H1388" s="1"/>
      <c r="I1388" s="99"/>
      <c r="J1388" s="99"/>
      <c r="K1388" s="99"/>
      <c r="L1388" s="99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99"/>
      <c r="Z1388" s="99"/>
      <c r="AA1388" s="1"/>
      <c r="AB1388" s="1"/>
      <c r="AC1388" s="99"/>
      <c r="AD1388" s="1"/>
      <c r="AE1388" s="1"/>
      <c r="AF1388" s="1"/>
      <c r="AG1388" s="1"/>
      <c r="AH1388" s="1"/>
      <c r="AI1388" s="1"/>
    </row>
    <row r="1389" spans="4:35">
      <c r="D1389" s="1"/>
      <c r="E1389" s="1"/>
      <c r="F1389" s="1"/>
      <c r="G1389" s="1"/>
      <c r="H1389" s="1"/>
      <c r="I1389" s="99"/>
      <c r="J1389" s="99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</row>
    <row r="1390" spans="4:35">
      <c r="D1390" s="1"/>
      <c r="E1390" s="1"/>
      <c r="F1390" s="1"/>
      <c r="G1390" s="1"/>
      <c r="H1390" s="1"/>
      <c r="I1390" s="99"/>
      <c r="J1390" s="99"/>
      <c r="K1390" s="99"/>
      <c r="L1390" s="99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99"/>
      <c r="Z1390" s="99"/>
      <c r="AA1390" s="1"/>
      <c r="AB1390" s="1"/>
      <c r="AC1390" s="99"/>
      <c r="AD1390" s="1"/>
      <c r="AE1390" s="1"/>
      <c r="AF1390" s="1"/>
      <c r="AG1390" s="1"/>
      <c r="AH1390" s="1"/>
      <c r="AI1390" s="1"/>
    </row>
    <row r="1391" spans="4:35">
      <c r="D1391" s="1"/>
      <c r="E1391" s="1"/>
      <c r="F1391" s="1"/>
      <c r="G1391" s="1"/>
      <c r="H1391" s="1"/>
      <c r="I1391" s="99"/>
      <c r="J1391" s="99"/>
      <c r="K1391" s="99"/>
      <c r="L1391" s="99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99"/>
      <c r="Z1391" s="1"/>
      <c r="AA1391" s="1"/>
      <c r="AB1391" s="1"/>
      <c r="AC1391" s="99"/>
      <c r="AD1391" s="1"/>
      <c r="AE1391" s="1"/>
      <c r="AF1391" s="1"/>
      <c r="AG1391" s="1"/>
      <c r="AH1391" s="1"/>
      <c r="AI1391" s="1"/>
    </row>
    <row r="1392" spans="4:35">
      <c r="D1392" s="1"/>
      <c r="E1392" s="1"/>
      <c r="F1392" s="1"/>
      <c r="G1392" s="1"/>
      <c r="H1392" s="1"/>
      <c r="I1392" s="99"/>
      <c r="J1392" s="99"/>
      <c r="K1392" s="99"/>
      <c r="L1392" s="99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99"/>
      <c r="Z1392" s="99"/>
      <c r="AA1392" s="1"/>
      <c r="AB1392" s="1"/>
      <c r="AC1392" s="99"/>
      <c r="AD1392" s="1"/>
      <c r="AE1392" s="1"/>
      <c r="AF1392" s="1"/>
      <c r="AG1392" s="1"/>
      <c r="AH1392" s="1"/>
      <c r="AI1392" s="1"/>
    </row>
    <row r="1393" spans="4:35">
      <c r="D1393" s="1"/>
      <c r="E1393" s="1"/>
      <c r="F1393" s="1"/>
      <c r="G1393" s="1"/>
      <c r="H1393" s="1"/>
      <c r="I1393" s="99"/>
      <c r="J1393" s="99"/>
      <c r="K1393" s="99"/>
      <c r="L1393" s="99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99"/>
      <c r="Z1393" s="1"/>
      <c r="AA1393" s="1"/>
      <c r="AB1393" s="1"/>
      <c r="AC1393" s="99"/>
      <c r="AD1393" s="1"/>
      <c r="AE1393" s="1"/>
      <c r="AF1393" s="1"/>
      <c r="AG1393" s="1"/>
      <c r="AH1393" s="1"/>
      <c r="AI1393" s="1"/>
    </row>
    <row r="1394" spans="4:35">
      <c r="D1394" s="1"/>
      <c r="E1394" s="1"/>
      <c r="F1394" s="1"/>
      <c r="G1394" s="1"/>
      <c r="H1394" s="1"/>
      <c r="I1394" s="99"/>
      <c r="J1394" s="99"/>
      <c r="K1394" s="99"/>
      <c r="L1394" s="99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99"/>
      <c r="Z1394" s="1"/>
      <c r="AA1394" s="1"/>
      <c r="AB1394" s="1"/>
      <c r="AC1394" s="99"/>
      <c r="AD1394" s="1"/>
      <c r="AE1394" s="1"/>
      <c r="AF1394" s="1"/>
      <c r="AG1394" s="1"/>
      <c r="AH1394" s="1"/>
      <c r="AI1394" s="1"/>
    </row>
    <row r="1395" spans="4:35">
      <c r="D1395" s="1"/>
      <c r="E1395" s="1"/>
      <c r="F1395" s="1"/>
      <c r="G1395" s="1"/>
      <c r="H1395" s="1"/>
      <c r="I1395" s="99"/>
      <c r="J1395" s="99"/>
      <c r="K1395" s="99"/>
      <c r="L1395" s="99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99"/>
      <c r="Z1395" s="1"/>
      <c r="AA1395" s="1"/>
      <c r="AB1395" s="1"/>
      <c r="AC1395" s="99"/>
      <c r="AD1395" s="1"/>
      <c r="AE1395" s="1"/>
      <c r="AF1395" s="1"/>
      <c r="AG1395" s="1"/>
      <c r="AH1395" s="1"/>
      <c r="AI1395" s="1"/>
    </row>
    <row r="1396" spans="4:35">
      <c r="D1396" s="1"/>
      <c r="E1396" s="1"/>
      <c r="F1396" s="1"/>
      <c r="G1396" s="1"/>
      <c r="H1396" s="1"/>
      <c r="I1396" s="99"/>
      <c r="J1396" s="99"/>
      <c r="K1396" s="99"/>
      <c r="L1396" s="99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99"/>
      <c r="Z1396" s="99"/>
      <c r="AA1396" s="1"/>
      <c r="AB1396" s="1"/>
      <c r="AC1396" s="99"/>
      <c r="AD1396" s="1"/>
      <c r="AE1396" s="1"/>
      <c r="AF1396" s="1"/>
      <c r="AG1396" s="1"/>
      <c r="AH1396" s="1"/>
      <c r="AI1396" s="1"/>
    </row>
    <row r="1397" spans="4:35">
      <c r="D1397" s="1"/>
      <c r="E1397" s="1"/>
      <c r="F1397" s="1"/>
      <c r="G1397" s="1"/>
      <c r="H1397" s="1"/>
      <c r="I1397" s="99"/>
      <c r="J1397" s="99"/>
      <c r="K1397" s="99"/>
      <c r="L1397" s="99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99"/>
      <c r="Z1397" s="99"/>
      <c r="AA1397" s="1"/>
      <c r="AB1397" s="1"/>
      <c r="AC1397" s="99"/>
      <c r="AD1397" s="1"/>
      <c r="AE1397" s="1"/>
      <c r="AF1397" s="1"/>
      <c r="AG1397" s="1"/>
      <c r="AH1397" s="1"/>
      <c r="AI1397" s="1"/>
    </row>
    <row r="1398" spans="4:35">
      <c r="D1398" s="1"/>
      <c r="E1398" s="1"/>
      <c r="F1398" s="1"/>
      <c r="G1398" s="1"/>
      <c r="H1398" s="1"/>
      <c r="I1398" s="99"/>
      <c r="J1398" s="99"/>
      <c r="K1398" s="99"/>
      <c r="L1398" s="99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99"/>
      <c r="Z1398" s="1"/>
      <c r="AA1398" s="1"/>
      <c r="AB1398" s="1"/>
      <c r="AC1398" s="99"/>
      <c r="AD1398" s="1"/>
      <c r="AE1398" s="1"/>
      <c r="AF1398" s="1"/>
      <c r="AG1398" s="1"/>
      <c r="AH1398" s="1"/>
      <c r="AI1398" s="1"/>
    </row>
    <row r="1399" spans="4:35">
      <c r="D1399" s="1"/>
      <c r="E1399" s="1"/>
      <c r="F1399" s="1"/>
      <c r="G1399" s="1"/>
      <c r="H1399" s="1"/>
      <c r="I1399" s="99"/>
      <c r="J1399" s="99"/>
      <c r="K1399" s="99"/>
      <c r="L1399" s="99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99"/>
      <c r="Z1399" s="99"/>
      <c r="AA1399" s="1"/>
      <c r="AB1399" s="1"/>
      <c r="AC1399" s="99"/>
      <c r="AD1399" s="1"/>
      <c r="AE1399" s="1"/>
      <c r="AF1399" s="1"/>
      <c r="AG1399" s="1"/>
      <c r="AH1399" s="1"/>
      <c r="AI1399" s="1"/>
    </row>
    <row r="1400" spans="4:35">
      <c r="D1400" s="1"/>
      <c r="E1400" s="1"/>
      <c r="F1400" s="1"/>
      <c r="G1400" s="1"/>
      <c r="H1400" s="1"/>
      <c r="I1400" s="99"/>
      <c r="J1400" s="99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</row>
    <row r="1401" spans="4:35">
      <c r="D1401" s="1"/>
      <c r="E1401" s="1"/>
      <c r="F1401" s="1"/>
      <c r="G1401" s="1"/>
      <c r="H1401" s="1"/>
      <c r="I1401" s="99"/>
      <c r="J1401" s="99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</row>
    <row r="1402" spans="4:35">
      <c r="D1402" s="1"/>
      <c r="E1402" s="1"/>
      <c r="F1402" s="1"/>
      <c r="G1402" s="1"/>
      <c r="H1402" s="1"/>
      <c r="I1402" s="99"/>
      <c r="J1402" s="99"/>
      <c r="K1402" s="99"/>
      <c r="L1402" s="99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99"/>
      <c r="Z1402" s="99"/>
      <c r="AA1402" s="1"/>
      <c r="AB1402" s="1"/>
      <c r="AC1402" s="99"/>
      <c r="AD1402" s="1"/>
      <c r="AE1402" s="1"/>
      <c r="AF1402" s="1"/>
      <c r="AG1402" s="1"/>
      <c r="AH1402" s="1"/>
      <c r="AI1402" s="1"/>
    </row>
    <row r="1403" spans="4:35">
      <c r="D1403" s="1"/>
      <c r="E1403" s="1"/>
      <c r="F1403" s="1"/>
      <c r="G1403" s="1"/>
      <c r="H1403" s="1"/>
      <c r="I1403" s="99"/>
      <c r="J1403" s="99"/>
      <c r="K1403" s="99"/>
      <c r="L1403" s="99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99"/>
      <c r="Z1403" s="99"/>
      <c r="AA1403" s="1"/>
      <c r="AB1403" s="1"/>
      <c r="AC1403" s="99"/>
      <c r="AD1403" s="1"/>
      <c r="AE1403" s="1"/>
      <c r="AF1403" s="1"/>
      <c r="AG1403" s="1"/>
      <c r="AH1403" s="1"/>
      <c r="AI1403" s="1"/>
    </row>
    <row r="1404" spans="4:35">
      <c r="D1404" s="1"/>
      <c r="E1404" s="1"/>
      <c r="F1404" s="1"/>
      <c r="G1404" s="1"/>
      <c r="H1404" s="1"/>
      <c r="I1404" s="99"/>
      <c r="J1404" s="99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</row>
    <row r="1405" spans="4:35">
      <c r="D1405" s="1"/>
      <c r="E1405" s="1"/>
      <c r="F1405" s="1"/>
      <c r="G1405" s="1"/>
      <c r="H1405" s="1"/>
      <c r="I1405" s="99"/>
      <c r="J1405" s="99"/>
      <c r="K1405" s="99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</row>
    <row r="1406" spans="4:35">
      <c r="D1406" s="1"/>
      <c r="E1406" s="1"/>
      <c r="F1406" s="1"/>
      <c r="G1406" s="1"/>
      <c r="H1406" s="1"/>
      <c r="I1406" s="99"/>
      <c r="J1406" s="99"/>
      <c r="K1406" s="99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</row>
    <row r="1407" spans="4:35">
      <c r="D1407" s="1"/>
      <c r="E1407" s="1"/>
      <c r="F1407" s="1"/>
      <c r="G1407" s="1"/>
      <c r="H1407" s="1"/>
      <c r="I1407" s="99"/>
      <c r="J1407" s="99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</row>
    <row r="1408" spans="4:35">
      <c r="D1408" s="1"/>
      <c r="E1408" s="1"/>
      <c r="F1408" s="1"/>
      <c r="G1408" s="1"/>
      <c r="H1408" s="1"/>
      <c r="I1408" s="99"/>
      <c r="J1408" s="99"/>
      <c r="K1408" s="99"/>
      <c r="L1408" s="99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99"/>
      <c r="Z1408" s="1"/>
      <c r="AA1408" s="1"/>
      <c r="AB1408" s="1"/>
      <c r="AC1408" s="99"/>
      <c r="AD1408" s="1"/>
      <c r="AE1408" s="1"/>
      <c r="AF1408" s="1"/>
      <c r="AG1408" s="1"/>
      <c r="AH1408" s="1"/>
      <c r="AI1408" s="1"/>
    </row>
    <row r="1409" spans="4:35">
      <c r="D1409" s="1"/>
      <c r="E1409" s="1"/>
      <c r="F1409" s="1"/>
      <c r="G1409" s="1"/>
      <c r="H1409" s="1"/>
      <c r="I1409" s="99"/>
      <c r="J1409" s="99"/>
      <c r="K1409" s="99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</row>
    <row r="1410" spans="4:35">
      <c r="D1410" s="1"/>
      <c r="E1410" s="1"/>
      <c r="F1410" s="1"/>
      <c r="G1410" s="1"/>
      <c r="H1410" s="1"/>
      <c r="I1410" s="99"/>
      <c r="J1410" s="99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</row>
    <row r="1411" spans="4:35">
      <c r="D1411" s="1"/>
      <c r="E1411" s="1"/>
      <c r="F1411" s="1"/>
      <c r="G1411" s="1"/>
      <c r="H1411" s="1"/>
      <c r="I1411" s="99"/>
      <c r="J1411" s="99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</row>
    <row r="1412" spans="4:35">
      <c r="D1412" s="1"/>
      <c r="E1412" s="1"/>
      <c r="F1412" s="1"/>
      <c r="G1412" s="1"/>
      <c r="H1412" s="1"/>
      <c r="I1412" s="99"/>
      <c r="J1412" s="99"/>
      <c r="K1412" s="99"/>
      <c r="L1412" s="99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99"/>
      <c r="Z1412" s="99"/>
      <c r="AA1412" s="1"/>
      <c r="AB1412" s="1"/>
      <c r="AC1412" s="99"/>
      <c r="AD1412" s="1"/>
      <c r="AE1412" s="1"/>
      <c r="AF1412" s="1"/>
      <c r="AG1412" s="1"/>
      <c r="AH1412" s="1"/>
      <c r="AI1412" s="1"/>
    </row>
    <row r="1413" spans="4:35">
      <c r="D1413" s="1"/>
      <c r="E1413" s="1"/>
      <c r="F1413" s="1"/>
      <c r="G1413" s="1"/>
      <c r="H1413" s="1"/>
      <c r="I1413" s="99"/>
      <c r="J1413" s="99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</row>
    <row r="1414" spans="4:35">
      <c r="D1414" s="1"/>
      <c r="E1414" s="1"/>
      <c r="F1414" s="1"/>
      <c r="G1414" s="1"/>
      <c r="H1414" s="1"/>
      <c r="I1414" s="99"/>
      <c r="J1414" s="99"/>
      <c r="K1414" s="99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</row>
    <row r="1415" spans="4:35">
      <c r="D1415" s="1"/>
      <c r="E1415" s="1"/>
      <c r="F1415" s="1"/>
      <c r="G1415" s="1"/>
      <c r="H1415" s="1"/>
      <c r="I1415" s="99"/>
      <c r="J1415" s="99"/>
      <c r="K1415" s="99"/>
      <c r="L1415" s="99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</row>
    <row r="1416" spans="4:35">
      <c r="D1416" s="1"/>
      <c r="E1416" s="1"/>
      <c r="F1416" s="1"/>
      <c r="G1416" s="1"/>
      <c r="H1416" s="1"/>
      <c r="I1416" s="99"/>
      <c r="J1416" s="99"/>
      <c r="K1416" s="99"/>
      <c r="L1416" s="99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99"/>
      <c r="Z1416" s="1"/>
      <c r="AA1416" s="1"/>
      <c r="AB1416" s="1"/>
      <c r="AC1416" s="99"/>
      <c r="AD1416" s="1"/>
      <c r="AE1416" s="1"/>
      <c r="AF1416" s="1"/>
      <c r="AG1416" s="1"/>
      <c r="AH1416" s="1"/>
      <c r="AI1416" s="1"/>
    </row>
    <row r="1417" spans="4:35">
      <c r="D1417" s="1"/>
      <c r="E1417" s="1"/>
      <c r="F1417" s="1"/>
      <c r="G1417" s="1"/>
      <c r="H1417" s="1"/>
      <c r="I1417" s="99"/>
      <c r="J1417" s="99"/>
      <c r="K1417" s="99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</row>
    <row r="1418" spans="4:35">
      <c r="D1418" s="1"/>
      <c r="E1418" s="1"/>
      <c r="F1418" s="1"/>
      <c r="G1418" s="1"/>
      <c r="H1418" s="1"/>
      <c r="I1418" s="99"/>
      <c r="J1418" s="99"/>
      <c r="K1418" s="99"/>
      <c r="L1418" s="99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99"/>
      <c r="Z1418" s="99"/>
      <c r="AA1418" s="1"/>
      <c r="AB1418" s="1"/>
      <c r="AC1418" s="99"/>
      <c r="AD1418" s="1"/>
      <c r="AE1418" s="1"/>
      <c r="AF1418" s="1"/>
      <c r="AG1418" s="1"/>
      <c r="AH1418" s="1"/>
      <c r="AI1418" s="1"/>
    </row>
    <row r="1419" spans="4:35">
      <c r="D1419" s="1"/>
      <c r="E1419" s="1"/>
      <c r="F1419" s="1"/>
      <c r="G1419" s="1"/>
      <c r="H1419" s="1"/>
      <c r="I1419" s="99"/>
      <c r="J1419" s="99"/>
      <c r="K1419" s="99"/>
      <c r="L1419" s="99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99"/>
      <c r="Z1419" s="99"/>
      <c r="AA1419" s="1"/>
      <c r="AB1419" s="1"/>
      <c r="AC1419" s="99"/>
      <c r="AD1419" s="1"/>
      <c r="AE1419" s="1"/>
      <c r="AF1419" s="1"/>
      <c r="AG1419" s="1"/>
      <c r="AH1419" s="1"/>
      <c r="AI1419" s="1"/>
    </row>
    <row r="1420" spans="4:35">
      <c r="D1420" s="1"/>
      <c r="E1420" s="1"/>
      <c r="F1420" s="1"/>
      <c r="G1420" s="1"/>
      <c r="H1420" s="1"/>
      <c r="I1420" s="99"/>
      <c r="J1420" s="99"/>
      <c r="K1420" s="99"/>
      <c r="L1420" s="99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99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</row>
    <row r="1421" spans="4:35">
      <c r="D1421" s="1"/>
      <c r="E1421" s="1"/>
      <c r="F1421" s="1"/>
      <c r="G1421" s="1"/>
      <c r="H1421" s="1"/>
      <c r="I1421" s="99"/>
      <c r="J1421" s="99"/>
      <c r="K1421" s="99"/>
      <c r="L1421" s="99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99"/>
      <c r="Z1421" s="99"/>
      <c r="AA1421" s="1"/>
      <c r="AB1421" s="1"/>
      <c r="AC1421" s="99"/>
      <c r="AD1421" s="1"/>
      <c r="AE1421" s="1"/>
      <c r="AF1421" s="1"/>
      <c r="AG1421" s="1"/>
      <c r="AH1421" s="1"/>
      <c r="AI1421" s="1"/>
    </row>
    <row r="1422" spans="4:35">
      <c r="D1422" s="1"/>
      <c r="E1422" s="1"/>
      <c r="F1422" s="1"/>
      <c r="G1422" s="1"/>
      <c r="H1422" s="1"/>
      <c r="I1422" s="99"/>
      <c r="J1422" s="99"/>
      <c r="K1422" s="99"/>
      <c r="L1422" s="99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99"/>
      <c r="Z1422" s="1"/>
      <c r="AA1422" s="1"/>
      <c r="AB1422" s="1"/>
      <c r="AC1422" s="99"/>
      <c r="AD1422" s="1"/>
      <c r="AE1422" s="1"/>
      <c r="AF1422" s="1"/>
      <c r="AG1422" s="1"/>
      <c r="AH1422" s="1"/>
      <c r="AI1422" s="1"/>
    </row>
    <row r="1423" spans="4:35">
      <c r="D1423" s="1"/>
      <c r="E1423" s="1"/>
      <c r="F1423" s="1"/>
      <c r="G1423" s="1"/>
      <c r="H1423" s="1"/>
      <c r="I1423" s="99"/>
      <c r="J1423" s="99"/>
      <c r="K1423" s="99"/>
      <c r="L1423" s="99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99"/>
      <c r="Z1423" s="99"/>
      <c r="AA1423" s="1"/>
      <c r="AB1423" s="1"/>
      <c r="AC1423" s="99"/>
      <c r="AD1423" s="1"/>
      <c r="AE1423" s="1"/>
      <c r="AF1423" s="1"/>
      <c r="AG1423" s="1"/>
      <c r="AH1423" s="1"/>
      <c r="AI1423" s="1"/>
    </row>
    <row r="1424" spans="4:35">
      <c r="D1424" s="1"/>
      <c r="E1424" s="1"/>
      <c r="F1424" s="1"/>
      <c r="G1424" s="1"/>
      <c r="H1424" s="1"/>
      <c r="I1424" s="99"/>
      <c r="J1424" s="99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</row>
    <row r="1425" spans="4:35">
      <c r="D1425" s="1"/>
      <c r="E1425" s="1"/>
      <c r="F1425" s="1"/>
      <c r="G1425" s="1"/>
      <c r="H1425" s="1"/>
      <c r="I1425" s="99"/>
      <c r="J1425" s="99"/>
      <c r="K1425" s="99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</row>
    <row r="1426" spans="4:35">
      <c r="D1426" s="1"/>
      <c r="E1426" s="1"/>
      <c r="F1426" s="1"/>
      <c r="G1426" s="1"/>
      <c r="H1426" s="1"/>
      <c r="I1426" s="99"/>
      <c r="J1426" s="99"/>
      <c r="K1426" s="99"/>
      <c r="L1426" s="99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99"/>
      <c r="Z1426" s="1"/>
      <c r="AA1426" s="1"/>
      <c r="AB1426" s="1"/>
      <c r="AC1426" s="99"/>
      <c r="AD1426" s="1"/>
      <c r="AE1426" s="1"/>
      <c r="AF1426" s="1"/>
      <c r="AG1426" s="1"/>
      <c r="AH1426" s="1"/>
      <c r="AI1426" s="1"/>
    </row>
    <row r="1427" spans="4:35">
      <c r="D1427" s="1"/>
      <c r="E1427" s="1"/>
      <c r="F1427" s="1"/>
      <c r="G1427" s="1"/>
      <c r="H1427" s="1"/>
      <c r="I1427" s="99"/>
      <c r="J1427" s="99"/>
      <c r="K1427" s="99"/>
      <c r="L1427" s="99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</row>
    <row r="1428" spans="4:35">
      <c r="D1428" s="1"/>
      <c r="E1428" s="1"/>
      <c r="F1428" s="1"/>
      <c r="G1428" s="1"/>
      <c r="H1428" s="1"/>
      <c r="I1428" s="99"/>
      <c r="J1428" s="99"/>
      <c r="K1428" s="99"/>
      <c r="L1428" s="99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99"/>
      <c r="Z1428" s="99"/>
      <c r="AA1428" s="1"/>
      <c r="AB1428" s="1"/>
      <c r="AC1428" s="99"/>
      <c r="AD1428" s="1"/>
      <c r="AE1428" s="1"/>
      <c r="AF1428" s="1"/>
      <c r="AG1428" s="1"/>
      <c r="AH1428" s="1"/>
      <c r="AI1428" s="1"/>
    </row>
    <row r="1429" spans="4:35">
      <c r="D1429" s="1"/>
      <c r="E1429" s="1"/>
      <c r="F1429" s="1"/>
      <c r="G1429" s="1"/>
      <c r="H1429" s="1"/>
      <c r="I1429" s="99"/>
      <c r="J1429" s="99"/>
      <c r="K1429" s="99"/>
      <c r="L1429" s="99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</row>
    <row r="1430" spans="4:35">
      <c r="D1430" s="1"/>
      <c r="E1430" s="1"/>
      <c r="F1430" s="1"/>
      <c r="G1430" s="1"/>
      <c r="H1430" s="1"/>
      <c r="I1430" s="99"/>
      <c r="J1430" s="99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</row>
    <row r="1431" spans="4:35">
      <c r="D1431" s="1"/>
      <c r="E1431" s="1"/>
      <c r="F1431" s="1"/>
      <c r="G1431" s="1"/>
      <c r="H1431" s="1"/>
      <c r="I1431" s="99"/>
      <c r="J1431" s="99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</row>
    <row r="1432" spans="4:35">
      <c r="D1432" s="1"/>
      <c r="E1432" s="1"/>
      <c r="F1432" s="1"/>
      <c r="G1432" s="1"/>
      <c r="H1432" s="1"/>
      <c r="I1432" s="99"/>
      <c r="J1432" s="99"/>
      <c r="K1432" s="99"/>
      <c r="L1432" s="99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99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</row>
    <row r="1433" spans="4:35">
      <c r="D1433" s="1"/>
      <c r="E1433" s="1"/>
      <c r="F1433" s="1"/>
      <c r="G1433" s="1"/>
      <c r="H1433" s="1"/>
      <c r="I1433" s="99"/>
      <c r="J1433" s="99"/>
      <c r="K1433" s="99"/>
      <c r="L1433" s="99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</row>
    <row r="1434" spans="4:35">
      <c r="D1434" s="1"/>
      <c r="E1434" s="1"/>
      <c r="F1434" s="1"/>
      <c r="G1434" s="1"/>
      <c r="H1434" s="1"/>
      <c r="I1434" s="99"/>
      <c r="J1434" s="99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</row>
    <row r="1435" spans="4:35">
      <c r="D1435" s="1"/>
      <c r="E1435" s="1"/>
      <c r="F1435" s="1"/>
      <c r="G1435" s="1"/>
      <c r="H1435" s="1"/>
      <c r="I1435" s="99"/>
      <c r="J1435" s="99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</row>
    <row r="1436" spans="4:35">
      <c r="D1436" s="1"/>
      <c r="E1436" s="1"/>
      <c r="F1436" s="1"/>
      <c r="G1436" s="1"/>
      <c r="H1436" s="1"/>
      <c r="I1436" s="99"/>
      <c r="J1436" s="99"/>
      <c r="K1436" s="99"/>
      <c r="L1436" s="99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99"/>
      <c r="Z1436" s="99"/>
      <c r="AA1436" s="1"/>
      <c r="AB1436" s="1"/>
      <c r="AC1436" s="99"/>
      <c r="AD1436" s="1"/>
      <c r="AE1436" s="1"/>
      <c r="AF1436" s="1"/>
      <c r="AG1436" s="1"/>
      <c r="AH1436" s="1"/>
      <c r="AI1436" s="1"/>
    </row>
    <row r="1437" spans="4:35">
      <c r="D1437" s="1"/>
      <c r="E1437" s="1"/>
      <c r="F1437" s="1"/>
      <c r="G1437" s="1"/>
      <c r="H1437" s="1"/>
      <c r="I1437" s="99"/>
      <c r="J1437" s="99"/>
      <c r="K1437" s="99"/>
      <c r="L1437" s="99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99"/>
      <c r="Z1437" s="1"/>
      <c r="AA1437" s="1"/>
      <c r="AB1437" s="1"/>
      <c r="AC1437" s="99"/>
      <c r="AD1437" s="1"/>
      <c r="AE1437" s="1"/>
      <c r="AF1437" s="1"/>
      <c r="AG1437" s="1"/>
      <c r="AH1437" s="1"/>
      <c r="AI1437" s="1"/>
    </row>
    <row r="1438" spans="4:35">
      <c r="D1438" s="1"/>
      <c r="E1438" s="1"/>
      <c r="F1438" s="1"/>
      <c r="G1438" s="1"/>
      <c r="H1438" s="1"/>
      <c r="I1438" s="99"/>
      <c r="J1438" s="99"/>
      <c r="K1438" s="99"/>
      <c r="L1438" s="99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99"/>
      <c r="Z1438" s="99"/>
      <c r="AA1438" s="1"/>
      <c r="AB1438" s="1"/>
      <c r="AC1438" s="99"/>
      <c r="AD1438" s="1"/>
      <c r="AE1438" s="1"/>
      <c r="AF1438" s="1"/>
      <c r="AG1438" s="1"/>
      <c r="AH1438" s="1"/>
      <c r="AI1438" s="1"/>
    </row>
    <row r="1439" spans="4:35">
      <c r="D1439" s="1"/>
      <c r="E1439" s="1"/>
      <c r="F1439" s="1"/>
      <c r="G1439" s="1"/>
      <c r="H1439" s="1"/>
      <c r="I1439" s="99"/>
      <c r="J1439" s="99"/>
      <c r="K1439" s="99"/>
      <c r="L1439" s="99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99"/>
      <c r="Z1439" s="1"/>
      <c r="AA1439" s="1"/>
      <c r="AB1439" s="1"/>
      <c r="AC1439" s="99"/>
      <c r="AD1439" s="1"/>
      <c r="AE1439" s="1"/>
      <c r="AF1439" s="1"/>
      <c r="AG1439" s="1"/>
      <c r="AH1439" s="1"/>
      <c r="AI1439" s="1"/>
    </row>
    <row r="1440" spans="4:35">
      <c r="D1440" s="1"/>
      <c r="E1440" s="1"/>
      <c r="F1440" s="1"/>
      <c r="G1440" s="1"/>
      <c r="H1440" s="1"/>
      <c r="I1440" s="99"/>
      <c r="J1440" s="99"/>
      <c r="K1440" s="99"/>
      <c r="L1440" s="99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99"/>
      <c r="Z1440" s="99"/>
      <c r="AA1440" s="1"/>
      <c r="AB1440" s="1"/>
      <c r="AC1440" s="99"/>
      <c r="AD1440" s="1"/>
      <c r="AE1440" s="1"/>
      <c r="AF1440" s="1"/>
      <c r="AG1440" s="1"/>
      <c r="AH1440" s="1"/>
      <c r="AI1440" s="1"/>
    </row>
    <row r="1441" spans="4:35">
      <c r="D1441" s="1"/>
      <c r="E1441" s="1"/>
      <c r="F1441" s="1"/>
      <c r="G1441" s="1"/>
      <c r="H1441" s="1"/>
      <c r="I1441" s="99"/>
      <c r="J1441" s="99"/>
      <c r="K1441" s="99"/>
      <c r="L1441" s="99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99"/>
      <c r="Z1441" s="1"/>
      <c r="AA1441" s="1"/>
      <c r="AB1441" s="1"/>
      <c r="AC1441" s="99"/>
      <c r="AD1441" s="1"/>
      <c r="AE1441" s="1"/>
      <c r="AF1441" s="1"/>
      <c r="AG1441" s="1"/>
      <c r="AH1441" s="1"/>
      <c r="AI1441" s="1"/>
    </row>
    <row r="1442" spans="4:35">
      <c r="D1442" s="1"/>
      <c r="E1442" s="1"/>
      <c r="F1442" s="1"/>
      <c r="G1442" s="1"/>
      <c r="H1442" s="1"/>
      <c r="I1442" s="99"/>
      <c r="J1442" s="1"/>
      <c r="K1442" s="99"/>
      <c r="L1442" s="99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99"/>
      <c r="Z1442" s="1"/>
      <c r="AA1442" s="1"/>
      <c r="AB1442" s="1"/>
      <c r="AC1442" s="99"/>
      <c r="AD1442" s="1"/>
      <c r="AE1442" s="1"/>
      <c r="AF1442" s="1"/>
      <c r="AG1442" s="1"/>
      <c r="AH1442" s="1"/>
      <c r="AI1442" s="1"/>
    </row>
    <row r="1443" spans="4:35">
      <c r="D1443" s="1"/>
      <c r="E1443" s="1"/>
      <c r="F1443" s="1"/>
      <c r="G1443" s="1"/>
      <c r="H1443" s="1"/>
      <c r="I1443" s="99"/>
      <c r="J1443" s="99"/>
      <c r="K1443" s="99"/>
      <c r="L1443" s="99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</row>
    <row r="1444" spans="4:35">
      <c r="D1444" s="1"/>
      <c r="E1444" s="1"/>
      <c r="F1444" s="1"/>
      <c r="G1444" s="1"/>
      <c r="H1444" s="1"/>
      <c r="I1444" s="99"/>
      <c r="J1444" s="99"/>
      <c r="K1444" s="99"/>
      <c r="L1444" s="99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99"/>
      <c r="Z1444" s="1"/>
      <c r="AA1444" s="1"/>
      <c r="AB1444" s="1"/>
      <c r="AC1444" s="99"/>
      <c r="AD1444" s="1"/>
      <c r="AE1444" s="1"/>
      <c r="AF1444" s="1"/>
      <c r="AG1444" s="1"/>
      <c r="AH1444" s="1"/>
      <c r="AI1444" s="1"/>
    </row>
    <row r="1445" spans="4:35">
      <c r="D1445" s="1"/>
      <c r="E1445" s="1"/>
      <c r="F1445" s="1"/>
      <c r="G1445" s="1"/>
      <c r="H1445" s="1"/>
      <c r="I1445" s="99"/>
      <c r="J1445" s="99"/>
      <c r="K1445" s="99"/>
      <c r="L1445" s="99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99"/>
      <c r="Z1445" s="99"/>
      <c r="AA1445" s="1"/>
      <c r="AB1445" s="1"/>
      <c r="AC1445" s="99"/>
      <c r="AD1445" s="1"/>
      <c r="AE1445" s="1"/>
      <c r="AF1445" s="1"/>
      <c r="AG1445" s="1"/>
      <c r="AH1445" s="1"/>
      <c r="AI1445" s="1"/>
    </row>
    <row r="1446" spans="4:35">
      <c r="D1446" s="1"/>
      <c r="E1446" s="1"/>
      <c r="F1446" s="1"/>
      <c r="G1446" s="1"/>
      <c r="H1446" s="1"/>
      <c r="I1446" s="99"/>
      <c r="J1446" s="99"/>
      <c r="K1446" s="99"/>
      <c r="L1446" s="99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99"/>
      <c r="Z1446" s="1"/>
      <c r="AA1446" s="1"/>
      <c r="AB1446" s="1"/>
      <c r="AC1446" s="99"/>
      <c r="AD1446" s="1"/>
      <c r="AE1446" s="1"/>
      <c r="AF1446" s="1"/>
      <c r="AG1446" s="1"/>
      <c r="AH1446" s="1"/>
      <c r="AI1446" s="1"/>
    </row>
    <row r="1447" spans="4:35">
      <c r="D1447" s="1"/>
      <c r="E1447" s="1"/>
      <c r="F1447" s="1"/>
      <c r="G1447" s="1"/>
      <c r="H1447" s="1"/>
      <c r="I1447" s="99"/>
      <c r="J1447" s="99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</row>
    <row r="1448" spans="4:35">
      <c r="D1448" s="1"/>
      <c r="E1448" s="1"/>
      <c r="F1448" s="1"/>
      <c r="G1448" s="1"/>
      <c r="H1448" s="1"/>
      <c r="I1448" s="99"/>
      <c r="J1448" s="99"/>
      <c r="K1448" s="99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</row>
    <row r="1449" spans="4:35">
      <c r="D1449" s="1"/>
      <c r="E1449" s="1"/>
      <c r="F1449" s="1"/>
      <c r="G1449" s="1"/>
      <c r="H1449" s="1"/>
      <c r="I1449" s="99"/>
      <c r="J1449" s="99"/>
      <c r="K1449" s="99"/>
      <c r="L1449" s="99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99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</row>
    <row r="1450" spans="4:35">
      <c r="D1450" s="1"/>
      <c r="E1450" s="1"/>
      <c r="F1450" s="1"/>
      <c r="G1450" s="1"/>
      <c r="H1450" s="1"/>
      <c r="I1450" s="99"/>
      <c r="J1450" s="99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</row>
    <row r="1451" spans="4:35">
      <c r="D1451" s="1"/>
      <c r="E1451" s="1"/>
      <c r="F1451" s="1"/>
      <c r="G1451" s="1"/>
      <c r="H1451" s="1"/>
      <c r="I1451" s="99"/>
      <c r="J1451" s="99"/>
      <c r="K1451" s="99"/>
      <c r="L1451" s="99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99"/>
      <c r="Z1451" s="99"/>
      <c r="AA1451" s="1"/>
      <c r="AB1451" s="1"/>
      <c r="AC1451" s="99"/>
      <c r="AD1451" s="1"/>
      <c r="AE1451" s="1"/>
      <c r="AF1451" s="1"/>
      <c r="AG1451" s="1"/>
      <c r="AH1451" s="1"/>
      <c r="AI1451" s="1"/>
    </row>
    <row r="1452" spans="4:35">
      <c r="D1452" s="1"/>
      <c r="E1452" s="1"/>
      <c r="F1452" s="1"/>
      <c r="G1452" s="1"/>
      <c r="H1452" s="1"/>
      <c r="I1452" s="99"/>
      <c r="J1452" s="99"/>
      <c r="K1452" s="99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</row>
    <row r="1453" spans="4:35">
      <c r="D1453" s="1"/>
      <c r="E1453" s="1"/>
      <c r="F1453" s="1"/>
      <c r="G1453" s="1"/>
      <c r="H1453" s="1"/>
      <c r="I1453" s="99"/>
      <c r="J1453" s="99"/>
      <c r="K1453" s="99"/>
      <c r="L1453" s="99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99"/>
      <c r="Z1453" s="99"/>
      <c r="AA1453" s="1"/>
      <c r="AB1453" s="1"/>
      <c r="AC1453" s="99"/>
      <c r="AD1453" s="1"/>
      <c r="AE1453" s="1"/>
      <c r="AF1453" s="1"/>
      <c r="AG1453" s="1"/>
      <c r="AH1453" s="1"/>
      <c r="AI1453" s="1"/>
    </row>
    <row r="1454" spans="4:35">
      <c r="D1454" s="1"/>
      <c r="E1454" s="1"/>
      <c r="F1454" s="1"/>
      <c r="G1454" s="1"/>
      <c r="H1454" s="1"/>
      <c r="I1454" s="99"/>
      <c r="J1454" s="99"/>
      <c r="K1454" s="99"/>
      <c r="L1454" s="99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99"/>
      <c r="Z1454" s="1"/>
      <c r="AA1454" s="1"/>
      <c r="AB1454" s="1"/>
      <c r="AC1454" s="99"/>
      <c r="AD1454" s="1"/>
      <c r="AE1454" s="1"/>
      <c r="AF1454" s="1"/>
      <c r="AG1454" s="1"/>
      <c r="AH1454" s="1"/>
      <c r="AI1454" s="1"/>
    </row>
    <row r="1455" spans="4:35">
      <c r="D1455" s="1"/>
      <c r="E1455" s="1"/>
      <c r="F1455" s="1"/>
      <c r="G1455" s="1"/>
      <c r="H1455" s="1"/>
      <c r="I1455" s="99"/>
      <c r="J1455" s="99"/>
      <c r="K1455" s="99"/>
      <c r="L1455" s="99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99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</row>
    <row r="1456" spans="4:35">
      <c r="D1456" s="1"/>
      <c r="E1456" s="1"/>
      <c r="F1456" s="1"/>
      <c r="G1456" s="1"/>
      <c r="H1456" s="1"/>
      <c r="I1456" s="99"/>
      <c r="J1456" s="99"/>
      <c r="K1456" s="99"/>
      <c r="L1456" s="99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99"/>
      <c r="Z1456" s="1"/>
      <c r="AA1456" s="1"/>
      <c r="AB1456" s="1"/>
      <c r="AC1456" s="99"/>
      <c r="AD1456" s="1"/>
      <c r="AE1456" s="1"/>
      <c r="AF1456" s="1"/>
      <c r="AG1456" s="1"/>
      <c r="AH1456" s="1"/>
      <c r="AI1456" s="1"/>
    </row>
    <row r="1457" spans="4:35">
      <c r="D1457" s="1"/>
      <c r="E1457" s="1"/>
      <c r="F1457" s="1"/>
      <c r="G1457" s="1"/>
      <c r="H1457" s="1"/>
      <c r="I1457" s="99"/>
      <c r="J1457" s="99"/>
      <c r="K1457" s="99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</row>
    <row r="1458" spans="4:35">
      <c r="D1458" s="1"/>
      <c r="E1458" s="1"/>
      <c r="F1458" s="1"/>
      <c r="G1458" s="1"/>
      <c r="H1458" s="1"/>
      <c r="I1458" s="99"/>
      <c r="J1458" s="99"/>
      <c r="K1458" s="99"/>
      <c r="L1458" s="99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99"/>
      <c r="Z1458" s="1"/>
      <c r="AA1458" s="1"/>
      <c r="AB1458" s="1"/>
      <c r="AC1458" s="99"/>
      <c r="AD1458" s="1"/>
      <c r="AE1458" s="1"/>
      <c r="AF1458" s="1"/>
      <c r="AG1458" s="1"/>
      <c r="AH1458" s="1"/>
      <c r="AI1458" s="1"/>
    </row>
    <row r="1459" spans="4:35">
      <c r="D1459" s="1"/>
      <c r="E1459" s="1"/>
      <c r="F1459" s="1"/>
      <c r="G1459" s="1"/>
      <c r="H1459" s="1"/>
      <c r="I1459" s="99"/>
      <c r="J1459" s="99"/>
      <c r="K1459" s="99"/>
      <c r="L1459" s="99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99"/>
      <c r="Z1459" s="1"/>
      <c r="AA1459" s="1"/>
      <c r="AB1459" s="1"/>
      <c r="AC1459" s="99"/>
      <c r="AD1459" s="1"/>
      <c r="AE1459" s="1"/>
      <c r="AF1459" s="1"/>
      <c r="AG1459" s="1"/>
      <c r="AH1459" s="1"/>
      <c r="AI1459" s="1"/>
    </row>
    <row r="1460" spans="4:35">
      <c r="D1460" s="1"/>
      <c r="E1460" s="1"/>
      <c r="F1460" s="1"/>
      <c r="G1460" s="1"/>
      <c r="H1460" s="1"/>
      <c r="I1460" s="99"/>
      <c r="J1460" s="99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</row>
    <row r="1461" spans="4:35">
      <c r="D1461" s="1"/>
      <c r="E1461" s="1"/>
      <c r="F1461" s="1"/>
      <c r="G1461" s="1"/>
      <c r="H1461" s="1"/>
      <c r="I1461" s="99"/>
      <c r="J1461" s="99"/>
      <c r="K1461" s="99"/>
      <c r="L1461" s="99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99"/>
      <c r="Z1461" s="1"/>
      <c r="AA1461" s="1"/>
      <c r="AB1461" s="1"/>
      <c r="AC1461" s="99"/>
      <c r="AD1461" s="1"/>
      <c r="AE1461" s="1"/>
      <c r="AF1461" s="1"/>
      <c r="AG1461" s="1"/>
      <c r="AH1461" s="1"/>
      <c r="AI1461" s="1"/>
    </row>
    <row r="1462" spans="4:35">
      <c r="D1462" s="1"/>
      <c r="E1462" s="1"/>
      <c r="F1462" s="1"/>
      <c r="G1462" s="1"/>
      <c r="H1462" s="1"/>
      <c r="I1462" s="99"/>
      <c r="J1462" s="99"/>
      <c r="K1462" s="99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</row>
    <row r="1463" spans="4:35">
      <c r="D1463" s="1"/>
      <c r="E1463" s="1"/>
      <c r="F1463" s="1"/>
      <c r="G1463" s="1"/>
      <c r="H1463" s="1"/>
      <c r="I1463" s="99"/>
      <c r="J1463" s="99"/>
      <c r="K1463" s="99"/>
      <c r="L1463" s="99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</row>
    <row r="1464" spans="4:35">
      <c r="D1464" s="1"/>
      <c r="E1464" s="1"/>
      <c r="F1464" s="1"/>
      <c r="G1464" s="1"/>
      <c r="H1464" s="1"/>
      <c r="I1464" s="99"/>
      <c r="J1464" s="99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</row>
    <row r="1465" spans="4:35">
      <c r="D1465" s="1"/>
      <c r="E1465" s="1"/>
      <c r="F1465" s="1"/>
      <c r="G1465" s="1"/>
      <c r="H1465" s="1"/>
      <c r="I1465" s="99"/>
      <c r="J1465" s="99"/>
      <c r="K1465" s="99"/>
      <c r="L1465" s="99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</row>
    <row r="1466" spans="4:35">
      <c r="D1466" s="1"/>
      <c r="E1466" s="1"/>
      <c r="F1466" s="1"/>
      <c r="G1466" s="1"/>
      <c r="H1466" s="1"/>
      <c r="I1466" s="99"/>
      <c r="J1466" s="99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</row>
    <row r="1467" spans="4:35">
      <c r="D1467" s="1"/>
      <c r="E1467" s="1"/>
      <c r="F1467" s="1"/>
      <c r="G1467" s="1"/>
      <c r="H1467" s="1"/>
      <c r="I1467" s="99"/>
      <c r="J1467" s="99"/>
      <c r="K1467" s="99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</row>
    <row r="1468" spans="4:35">
      <c r="D1468" s="1"/>
      <c r="E1468" s="1"/>
      <c r="F1468" s="1"/>
      <c r="G1468" s="1"/>
      <c r="H1468" s="1"/>
      <c r="I1468" s="99"/>
      <c r="J1468" s="99"/>
      <c r="K1468" s="99"/>
      <c r="L1468" s="99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99"/>
      <c r="Z1468" s="99"/>
      <c r="AA1468" s="1"/>
      <c r="AB1468" s="1"/>
      <c r="AC1468" s="99"/>
      <c r="AD1468" s="1"/>
      <c r="AE1468" s="1"/>
      <c r="AF1468" s="1"/>
      <c r="AG1468" s="1"/>
      <c r="AH1468" s="1"/>
      <c r="AI1468" s="1"/>
    </row>
    <row r="1469" spans="4:35">
      <c r="D1469" s="1"/>
      <c r="E1469" s="1"/>
      <c r="F1469" s="1"/>
      <c r="G1469" s="1"/>
      <c r="H1469" s="1"/>
      <c r="I1469" s="99"/>
      <c r="J1469" s="99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</row>
    <row r="1470" spans="4:35">
      <c r="D1470" s="1"/>
      <c r="E1470" s="1"/>
      <c r="F1470" s="1"/>
      <c r="G1470" s="1"/>
      <c r="H1470" s="1"/>
      <c r="I1470" s="99"/>
      <c r="J1470" s="99"/>
      <c r="K1470" s="99"/>
      <c r="L1470" s="99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99"/>
      <c r="Z1470" s="1"/>
      <c r="AA1470" s="1"/>
      <c r="AB1470" s="1"/>
      <c r="AC1470" s="99"/>
      <c r="AD1470" s="1"/>
      <c r="AE1470" s="1"/>
      <c r="AF1470" s="1"/>
      <c r="AG1470" s="1"/>
      <c r="AH1470" s="1"/>
      <c r="AI1470" s="1"/>
    </row>
    <row r="1471" spans="4:35">
      <c r="D1471" s="1"/>
      <c r="E1471" s="1"/>
      <c r="F1471" s="1"/>
      <c r="G1471" s="1"/>
      <c r="H1471" s="1"/>
      <c r="I1471" s="99"/>
      <c r="J1471" s="99"/>
      <c r="K1471" s="99"/>
      <c r="L1471" s="99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</row>
    <row r="1472" spans="4:35">
      <c r="D1472" s="1"/>
      <c r="E1472" s="1"/>
      <c r="F1472" s="1"/>
      <c r="G1472" s="1"/>
      <c r="H1472" s="1"/>
      <c r="I1472" s="99"/>
      <c r="J1472" s="99"/>
      <c r="K1472" s="99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</row>
    <row r="1473" spans="4:35">
      <c r="D1473" s="1"/>
      <c r="E1473" s="1"/>
      <c r="F1473" s="1"/>
      <c r="G1473" s="1"/>
      <c r="H1473" s="1"/>
      <c r="I1473" s="99"/>
      <c r="J1473" s="99"/>
      <c r="K1473" s="99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</row>
    <row r="1474" spans="4:35">
      <c r="D1474" s="1"/>
      <c r="E1474" s="1"/>
      <c r="F1474" s="1"/>
      <c r="G1474" s="1"/>
      <c r="H1474" s="1"/>
      <c r="I1474" s="99"/>
      <c r="J1474" s="99"/>
      <c r="K1474" s="99"/>
      <c r="L1474" s="99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99"/>
      <c r="Z1474" s="1"/>
      <c r="AA1474" s="1"/>
      <c r="AB1474" s="1"/>
      <c r="AC1474" s="99"/>
      <c r="AD1474" s="1"/>
      <c r="AE1474" s="1"/>
      <c r="AF1474" s="1"/>
      <c r="AG1474" s="1"/>
      <c r="AH1474" s="1"/>
      <c r="AI1474" s="1"/>
    </row>
    <row r="1475" spans="4:35">
      <c r="D1475" s="1"/>
      <c r="E1475" s="1"/>
      <c r="F1475" s="1"/>
      <c r="G1475" s="1"/>
      <c r="H1475" s="1"/>
      <c r="I1475" s="99"/>
      <c r="J1475" s="99"/>
      <c r="K1475" s="99"/>
      <c r="L1475" s="99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</row>
    <row r="1476" spans="4:35">
      <c r="D1476" s="1"/>
      <c r="E1476" s="1"/>
      <c r="F1476" s="1"/>
      <c r="G1476" s="1"/>
      <c r="H1476" s="1"/>
      <c r="I1476" s="99"/>
      <c r="J1476" s="99"/>
      <c r="K1476" s="99"/>
      <c r="L1476" s="99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</row>
    <row r="1477" spans="4:35">
      <c r="D1477" s="1"/>
      <c r="E1477" s="1"/>
      <c r="F1477" s="1"/>
      <c r="G1477" s="1"/>
      <c r="H1477" s="1"/>
      <c r="I1477" s="99"/>
      <c r="J1477" s="99"/>
      <c r="K1477" s="99"/>
      <c r="L1477" s="99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99"/>
      <c r="Z1477" s="99"/>
      <c r="AA1477" s="1"/>
      <c r="AB1477" s="1"/>
      <c r="AC1477" s="99"/>
      <c r="AD1477" s="1"/>
      <c r="AE1477" s="1"/>
      <c r="AF1477" s="1"/>
      <c r="AG1477" s="1"/>
      <c r="AH1477" s="1"/>
      <c r="AI1477" s="1"/>
    </row>
    <row r="1478" spans="4:35">
      <c r="D1478" s="1"/>
      <c r="E1478" s="1"/>
      <c r="F1478" s="1"/>
      <c r="G1478" s="1"/>
      <c r="H1478" s="1"/>
      <c r="I1478" s="99"/>
      <c r="J1478" s="99"/>
      <c r="K1478" s="99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</row>
    <row r="1479" spans="4:35">
      <c r="D1479" s="1"/>
      <c r="E1479" s="1"/>
      <c r="F1479" s="1"/>
      <c r="G1479" s="1"/>
      <c r="H1479" s="1"/>
      <c r="I1479" s="99"/>
      <c r="J1479" s="99"/>
      <c r="K1479" s="99"/>
      <c r="L1479" s="99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99"/>
      <c r="Z1479" s="1"/>
      <c r="AA1479" s="1"/>
      <c r="AB1479" s="1"/>
      <c r="AC1479" s="99"/>
      <c r="AD1479" s="1"/>
      <c r="AE1479" s="1"/>
      <c r="AF1479" s="1"/>
      <c r="AG1479" s="1"/>
      <c r="AH1479" s="1"/>
      <c r="AI1479" s="1"/>
    </row>
    <row r="1480" spans="4:35">
      <c r="D1480" s="1"/>
      <c r="E1480" s="1"/>
      <c r="F1480" s="1"/>
      <c r="G1480" s="1"/>
      <c r="H1480" s="1"/>
      <c r="I1480" s="99"/>
      <c r="J1480" s="99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</row>
    <row r="1481" spans="4:35">
      <c r="D1481" s="1"/>
      <c r="E1481" s="1"/>
      <c r="F1481" s="1"/>
      <c r="G1481" s="1"/>
      <c r="H1481" s="1"/>
      <c r="I1481" s="99"/>
      <c r="J1481" s="99"/>
      <c r="K1481" s="99"/>
      <c r="L1481" s="99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99"/>
      <c r="Z1481" s="99"/>
      <c r="AA1481" s="1"/>
      <c r="AB1481" s="1"/>
      <c r="AC1481" s="99"/>
      <c r="AD1481" s="1"/>
      <c r="AE1481" s="1"/>
      <c r="AF1481" s="1"/>
      <c r="AG1481" s="1"/>
      <c r="AH1481" s="1"/>
      <c r="AI1481" s="1"/>
    </row>
    <row r="1482" spans="4:35">
      <c r="D1482" s="1"/>
      <c r="E1482" s="1"/>
      <c r="F1482" s="1"/>
      <c r="G1482" s="1"/>
      <c r="H1482" s="1"/>
      <c r="I1482" s="99"/>
      <c r="J1482" s="99"/>
      <c r="K1482" s="99"/>
      <c r="L1482" s="99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</row>
    <row r="1483" spans="4:35">
      <c r="D1483" s="1"/>
      <c r="E1483" s="1"/>
      <c r="F1483" s="1"/>
      <c r="G1483" s="1"/>
      <c r="H1483" s="1"/>
      <c r="I1483" s="99"/>
      <c r="J1483" s="99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</row>
    <row r="1484" spans="4:35">
      <c r="D1484" s="1"/>
      <c r="E1484" s="1"/>
      <c r="F1484" s="1"/>
      <c r="G1484" s="1"/>
      <c r="H1484" s="1"/>
      <c r="I1484" s="99"/>
      <c r="J1484" s="99"/>
      <c r="K1484" s="99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</row>
    <row r="1485" spans="4:35">
      <c r="D1485" s="1"/>
      <c r="E1485" s="1"/>
      <c r="F1485" s="1"/>
      <c r="G1485" s="1"/>
      <c r="H1485" s="1"/>
      <c r="I1485" s="99"/>
      <c r="J1485" s="99"/>
      <c r="K1485" s="99"/>
      <c r="L1485" s="99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99"/>
      <c r="Z1485" s="99"/>
      <c r="AA1485" s="1"/>
      <c r="AB1485" s="1"/>
      <c r="AC1485" s="99"/>
      <c r="AD1485" s="1"/>
      <c r="AE1485" s="1"/>
      <c r="AF1485" s="1"/>
      <c r="AG1485" s="1"/>
      <c r="AH1485" s="1"/>
      <c r="AI1485" s="1"/>
    </row>
    <row r="1486" spans="4:35">
      <c r="D1486" s="1"/>
      <c r="E1486" s="1"/>
      <c r="F1486" s="1"/>
      <c r="G1486" s="1"/>
      <c r="H1486" s="1"/>
      <c r="I1486" s="99"/>
      <c r="J1486" s="99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</row>
    <row r="1487" spans="4:35">
      <c r="D1487" s="1"/>
      <c r="E1487" s="1"/>
      <c r="F1487" s="1"/>
      <c r="G1487" s="1"/>
      <c r="H1487" s="1"/>
      <c r="I1487" s="99"/>
      <c r="J1487" s="99"/>
      <c r="K1487" s="99"/>
      <c r="L1487" s="99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99"/>
      <c r="Z1487" s="99"/>
      <c r="AA1487" s="1"/>
      <c r="AB1487" s="1"/>
      <c r="AC1487" s="99"/>
      <c r="AD1487" s="1"/>
      <c r="AE1487" s="1"/>
      <c r="AF1487" s="1"/>
      <c r="AG1487" s="1"/>
      <c r="AH1487" s="1"/>
      <c r="AI1487" s="1"/>
    </row>
    <row r="1488" spans="4:35">
      <c r="D1488" s="1"/>
      <c r="E1488" s="1"/>
      <c r="F1488" s="1"/>
      <c r="G1488" s="1"/>
      <c r="H1488" s="1"/>
      <c r="I1488" s="99"/>
      <c r="J1488" s="99"/>
      <c r="K1488" s="99"/>
      <c r="L1488" s="99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99"/>
      <c r="Z1488" s="1"/>
      <c r="AA1488" s="1"/>
      <c r="AB1488" s="1"/>
      <c r="AC1488" s="99"/>
      <c r="AD1488" s="1"/>
      <c r="AE1488" s="1"/>
      <c r="AF1488" s="1"/>
      <c r="AG1488" s="1"/>
      <c r="AH1488" s="1"/>
      <c r="AI1488" s="1"/>
    </row>
    <row r="1489" spans="4:35">
      <c r="D1489" s="1"/>
      <c r="E1489" s="1"/>
      <c r="F1489" s="1"/>
      <c r="G1489" s="1"/>
      <c r="H1489" s="1"/>
      <c r="I1489" s="99"/>
      <c r="J1489" s="99"/>
      <c r="K1489" s="99"/>
      <c r="L1489" s="99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99"/>
      <c r="Z1489" s="99"/>
      <c r="AA1489" s="1"/>
      <c r="AB1489" s="1"/>
      <c r="AC1489" s="99"/>
      <c r="AD1489" s="1"/>
      <c r="AE1489" s="1"/>
      <c r="AF1489" s="1"/>
      <c r="AG1489" s="1"/>
      <c r="AH1489" s="1"/>
      <c r="AI1489" s="1"/>
    </row>
    <row r="1490" spans="4:35">
      <c r="D1490" s="1"/>
      <c r="E1490" s="1"/>
      <c r="F1490" s="1"/>
      <c r="G1490" s="1"/>
      <c r="H1490" s="1"/>
      <c r="I1490" s="99"/>
      <c r="J1490" s="99"/>
      <c r="K1490" s="99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</row>
    <row r="1491" spans="4:35">
      <c r="D1491" s="1"/>
      <c r="E1491" s="1"/>
      <c r="F1491" s="1"/>
      <c r="G1491" s="1"/>
      <c r="H1491" s="1"/>
      <c r="I1491" s="99"/>
      <c r="J1491" s="99"/>
      <c r="K1491" s="99"/>
      <c r="L1491" s="99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99"/>
      <c r="Z1491" s="99"/>
      <c r="AA1491" s="1"/>
      <c r="AB1491" s="1"/>
      <c r="AC1491" s="99"/>
      <c r="AD1491" s="1"/>
      <c r="AE1491" s="1"/>
      <c r="AF1491" s="1"/>
      <c r="AG1491" s="1"/>
      <c r="AH1491" s="1"/>
      <c r="AI1491" s="1"/>
    </row>
    <row r="1492" spans="4:35">
      <c r="D1492" s="1"/>
      <c r="E1492" s="1"/>
      <c r="F1492" s="1"/>
      <c r="G1492" s="1"/>
      <c r="H1492" s="1"/>
      <c r="I1492" s="99"/>
      <c r="J1492" s="99"/>
      <c r="K1492" s="99"/>
      <c r="L1492" s="99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99"/>
      <c r="Z1492" s="1"/>
      <c r="AA1492" s="1"/>
      <c r="AB1492" s="1"/>
      <c r="AC1492" s="99"/>
      <c r="AD1492" s="1"/>
      <c r="AE1492" s="1"/>
      <c r="AF1492" s="1"/>
      <c r="AG1492" s="1"/>
      <c r="AH1492" s="1"/>
      <c r="AI1492" s="1"/>
    </row>
    <row r="1493" spans="4:35">
      <c r="D1493" s="1"/>
      <c r="E1493" s="1"/>
      <c r="F1493" s="1"/>
      <c r="G1493" s="1"/>
      <c r="H1493" s="1"/>
      <c r="I1493" s="99"/>
      <c r="J1493" s="99"/>
      <c r="K1493" s="99"/>
      <c r="L1493" s="99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99"/>
      <c r="Z1493" s="99"/>
      <c r="AA1493" s="1"/>
      <c r="AB1493" s="1"/>
      <c r="AC1493" s="99"/>
      <c r="AD1493" s="1"/>
      <c r="AE1493" s="1"/>
      <c r="AF1493" s="1"/>
      <c r="AG1493" s="1"/>
      <c r="AH1493" s="1"/>
      <c r="AI1493" s="1"/>
    </row>
    <row r="1494" spans="4:35">
      <c r="D1494" s="1"/>
      <c r="E1494" s="1"/>
      <c r="F1494" s="1"/>
      <c r="G1494" s="1"/>
      <c r="H1494" s="1"/>
      <c r="I1494" s="99"/>
      <c r="J1494" s="99"/>
      <c r="K1494" s="99"/>
      <c r="L1494" s="99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99"/>
      <c r="Z1494" s="99"/>
      <c r="AA1494" s="1"/>
      <c r="AB1494" s="1"/>
      <c r="AC1494" s="99"/>
      <c r="AD1494" s="1"/>
      <c r="AE1494" s="1"/>
      <c r="AF1494" s="1"/>
      <c r="AG1494" s="1"/>
      <c r="AH1494" s="1"/>
      <c r="AI1494" s="1"/>
    </row>
    <row r="1495" spans="4:35">
      <c r="D1495" s="1"/>
      <c r="E1495" s="1"/>
      <c r="F1495" s="1"/>
      <c r="G1495" s="1"/>
      <c r="H1495" s="1"/>
      <c r="I1495" s="99"/>
      <c r="J1495" s="99"/>
      <c r="K1495" s="99"/>
      <c r="L1495" s="99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99"/>
      <c r="Z1495" s="1"/>
      <c r="AA1495" s="1"/>
      <c r="AB1495" s="1"/>
      <c r="AC1495" s="99"/>
      <c r="AD1495" s="1"/>
      <c r="AE1495" s="1"/>
      <c r="AF1495" s="1"/>
      <c r="AG1495" s="1"/>
      <c r="AH1495" s="1"/>
      <c r="AI1495" s="1"/>
    </row>
    <row r="1496" spans="4:35">
      <c r="D1496" s="1"/>
      <c r="E1496" s="1"/>
      <c r="F1496" s="1"/>
      <c r="G1496" s="1"/>
      <c r="H1496" s="1"/>
      <c r="I1496" s="99"/>
      <c r="J1496" s="99"/>
      <c r="K1496" s="99"/>
      <c r="L1496" s="99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99"/>
      <c r="Z1496" s="1"/>
      <c r="AA1496" s="1"/>
      <c r="AB1496" s="1"/>
      <c r="AC1496" s="99"/>
      <c r="AD1496" s="1"/>
      <c r="AE1496" s="1"/>
      <c r="AF1496" s="1"/>
      <c r="AG1496" s="1"/>
      <c r="AH1496" s="1"/>
      <c r="AI1496" s="1"/>
    </row>
    <row r="1497" spans="4:35">
      <c r="D1497" s="1"/>
      <c r="E1497" s="1"/>
      <c r="F1497" s="1"/>
      <c r="G1497" s="1"/>
      <c r="H1497" s="1"/>
      <c r="I1497" s="99"/>
      <c r="J1497" s="99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</row>
    <row r="1498" spans="4:35">
      <c r="D1498" s="1"/>
      <c r="E1498" s="1"/>
      <c r="F1498" s="1"/>
      <c r="G1498" s="1"/>
      <c r="H1498" s="1"/>
      <c r="I1498" s="99"/>
      <c r="J1498" s="99"/>
      <c r="K1498" s="99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</row>
    <row r="1499" spans="4:35">
      <c r="D1499" s="1"/>
      <c r="E1499" s="1"/>
      <c r="F1499" s="1"/>
      <c r="G1499" s="1"/>
      <c r="H1499" s="1"/>
      <c r="I1499" s="99"/>
      <c r="J1499" s="99"/>
      <c r="K1499" s="99"/>
      <c r="L1499" s="99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</row>
    <row r="1500" spans="4:35">
      <c r="D1500" s="1"/>
      <c r="E1500" s="1"/>
      <c r="F1500" s="1"/>
      <c r="G1500" s="1"/>
      <c r="H1500" s="1"/>
      <c r="I1500" s="99"/>
      <c r="J1500" s="99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</row>
    <row r="1501" spans="4:35">
      <c r="D1501" s="1"/>
      <c r="E1501" s="1"/>
      <c r="F1501" s="1"/>
      <c r="G1501" s="1"/>
      <c r="H1501" s="1"/>
      <c r="I1501" s="99"/>
      <c r="J1501" s="99"/>
      <c r="K1501" s="99"/>
      <c r="L1501" s="99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99"/>
      <c r="Z1501" s="1"/>
      <c r="AA1501" s="1"/>
      <c r="AB1501" s="1"/>
      <c r="AC1501" s="99"/>
      <c r="AD1501" s="1"/>
      <c r="AE1501" s="1"/>
      <c r="AF1501" s="1"/>
      <c r="AG1501" s="1"/>
      <c r="AH1501" s="1"/>
      <c r="AI1501" s="1"/>
    </row>
    <row r="1502" spans="4:35">
      <c r="D1502" s="1"/>
      <c r="E1502" s="1"/>
      <c r="F1502" s="1"/>
      <c r="G1502" s="1"/>
      <c r="H1502" s="1"/>
      <c r="I1502" s="99"/>
      <c r="J1502" s="99"/>
      <c r="K1502" s="99"/>
      <c r="L1502" s="99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99"/>
      <c r="Z1502" s="99"/>
      <c r="AA1502" s="1"/>
      <c r="AB1502" s="1"/>
      <c r="AC1502" s="99"/>
      <c r="AD1502" s="1"/>
      <c r="AE1502" s="1"/>
      <c r="AF1502" s="1"/>
      <c r="AG1502" s="1"/>
      <c r="AH1502" s="1"/>
      <c r="AI1502" s="1"/>
    </row>
    <row r="1503" spans="4:35">
      <c r="D1503" s="1"/>
      <c r="E1503" s="1"/>
      <c r="F1503" s="1"/>
      <c r="G1503" s="1"/>
      <c r="H1503" s="1"/>
      <c r="I1503" s="99"/>
      <c r="J1503" s="99"/>
      <c r="K1503" s="99"/>
      <c r="L1503" s="99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99"/>
      <c r="Z1503" s="1"/>
      <c r="AA1503" s="1"/>
      <c r="AB1503" s="1"/>
      <c r="AC1503" s="99"/>
      <c r="AD1503" s="1"/>
      <c r="AE1503" s="1"/>
      <c r="AF1503" s="1"/>
      <c r="AG1503" s="1"/>
      <c r="AH1503" s="1"/>
      <c r="AI1503" s="1"/>
    </row>
    <row r="1504" spans="4:35">
      <c r="D1504" s="1"/>
      <c r="E1504" s="1"/>
      <c r="F1504" s="1"/>
      <c r="G1504" s="1"/>
      <c r="H1504" s="1"/>
      <c r="I1504" s="99"/>
      <c r="J1504" s="99"/>
      <c r="K1504" s="99"/>
      <c r="L1504" s="99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99"/>
      <c r="Z1504" s="1"/>
      <c r="AA1504" s="1"/>
      <c r="AB1504" s="1"/>
      <c r="AC1504" s="99"/>
      <c r="AD1504" s="1"/>
      <c r="AE1504" s="1"/>
      <c r="AF1504" s="1"/>
      <c r="AG1504" s="1"/>
      <c r="AH1504" s="1"/>
      <c r="AI1504" s="1"/>
    </row>
    <row r="1505" spans="4:35">
      <c r="D1505" s="1"/>
      <c r="E1505" s="1"/>
      <c r="F1505" s="1"/>
      <c r="G1505" s="1"/>
      <c r="H1505" s="1"/>
      <c r="I1505" s="99"/>
      <c r="J1505" s="1"/>
      <c r="K1505" s="99"/>
      <c r="L1505" s="99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99"/>
      <c r="Z1505" s="1"/>
      <c r="AA1505" s="1"/>
      <c r="AB1505" s="1"/>
      <c r="AC1505" s="99"/>
      <c r="AD1505" s="1"/>
      <c r="AE1505" s="1"/>
      <c r="AF1505" s="1"/>
      <c r="AG1505" s="1"/>
      <c r="AH1505" s="1"/>
      <c r="AI1505" s="1"/>
    </row>
    <row r="1506" spans="4:35">
      <c r="D1506" s="1"/>
      <c r="E1506" s="1"/>
      <c r="F1506" s="1"/>
      <c r="G1506" s="1"/>
      <c r="H1506" s="1"/>
      <c r="I1506" s="99"/>
      <c r="J1506" s="99"/>
      <c r="K1506" s="99"/>
      <c r="L1506" s="99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99"/>
      <c r="Z1506" s="1"/>
      <c r="AA1506" s="1"/>
      <c r="AB1506" s="1"/>
      <c r="AC1506" s="99"/>
      <c r="AD1506" s="1"/>
      <c r="AE1506" s="1"/>
      <c r="AF1506" s="1"/>
      <c r="AG1506" s="1"/>
      <c r="AH1506" s="1"/>
      <c r="AI1506" s="1"/>
    </row>
    <row r="1507" spans="4:35">
      <c r="D1507" s="1"/>
      <c r="E1507" s="1"/>
      <c r="F1507" s="1"/>
      <c r="G1507" s="1"/>
      <c r="H1507" s="1"/>
      <c r="I1507" s="99"/>
      <c r="J1507" s="99"/>
      <c r="K1507" s="99"/>
      <c r="L1507" s="99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99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</row>
    <row r="1508" spans="4:35">
      <c r="D1508" s="1"/>
      <c r="E1508" s="1"/>
      <c r="F1508" s="1"/>
      <c r="G1508" s="1"/>
      <c r="H1508" s="1"/>
      <c r="I1508" s="99"/>
      <c r="J1508" s="99"/>
      <c r="K1508" s="99"/>
      <c r="L1508" s="99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</row>
    <row r="1509" spans="4:35">
      <c r="D1509" s="1"/>
      <c r="E1509" s="1"/>
      <c r="F1509" s="1"/>
      <c r="G1509" s="1"/>
      <c r="H1509" s="1"/>
      <c r="I1509" s="99"/>
      <c r="J1509" s="99"/>
      <c r="K1509" s="99"/>
      <c r="L1509" s="99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99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</row>
    <row r="1510" spans="4:35">
      <c r="D1510" s="1"/>
      <c r="E1510" s="1"/>
      <c r="F1510" s="1"/>
      <c r="G1510" s="1"/>
      <c r="H1510" s="1"/>
      <c r="I1510" s="99"/>
      <c r="J1510" s="99"/>
      <c r="K1510" s="99"/>
      <c r="L1510" s="99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99"/>
      <c r="Z1510" s="1"/>
      <c r="AA1510" s="1"/>
      <c r="AB1510" s="1"/>
      <c r="AC1510" s="99"/>
      <c r="AD1510" s="1"/>
      <c r="AE1510" s="1"/>
      <c r="AF1510" s="1"/>
      <c r="AG1510" s="1"/>
      <c r="AH1510" s="1"/>
      <c r="AI1510" s="1"/>
    </row>
    <row r="1511" spans="4:35">
      <c r="D1511" s="1"/>
      <c r="E1511" s="1"/>
      <c r="F1511" s="1"/>
      <c r="G1511" s="1"/>
      <c r="H1511" s="1"/>
      <c r="I1511" s="99"/>
      <c r="J1511" s="99"/>
      <c r="K1511" s="99"/>
      <c r="L1511" s="99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99"/>
      <c r="Z1511" s="99"/>
      <c r="AA1511" s="1"/>
      <c r="AB1511" s="1"/>
      <c r="AC1511" s="99"/>
      <c r="AD1511" s="1"/>
      <c r="AE1511" s="1"/>
      <c r="AF1511" s="1"/>
      <c r="AG1511" s="1"/>
      <c r="AH1511" s="1"/>
      <c r="AI1511" s="1"/>
    </row>
    <row r="1512" spans="4:35">
      <c r="D1512" s="1"/>
      <c r="E1512" s="1"/>
      <c r="F1512" s="1"/>
      <c r="G1512" s="1"/>
      <c r="H1512" s="1"/>
      <c r="I1512" s="99"/>
      <c r="J1512" s="99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</row>
    <row r="1513" spans="4:35">
      <c r="D1513" s="1"/>
      <c r="E1513" s="1"/>
      <c r="F1513" s="1"/>
      <c r="G1513" s="1"/>
      <c r="H1513" s="1"/>
      <c r="I1513" s="99"/>
      <c r="J1513" s="99"/>
      <c r="K1513" s="99"/>
      <c r="L1513" s="99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99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</row>
    <row r="1514" spans="4:35">
      <c r="D1514" s="1"/>
      <c r="E1514" s="1"/>
      <c r="F1514" s="1"/>
      <c r="G1514" s="1"/>
      <c r="H1514" s="1"/>
      <c r="I1514" s="99"/>
      <c r="J1514" s="99"/>
      <c r="K1514" s="99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</row>
    <row r="1515" spans="4:35">
      <c r="D1515" s="1"/>
      <c r="E1515" s="1"/>
      <c r="F1515" s="1"/>
      <c r="G1515" s="1"/>
      <c r="H1515" s="1"/>
      <c r="I1515" s="99"/>
      <c r="J1515" s="99"/>
      <c r="K1515" s="99"/>
      <c r="L1515" s="99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</row>
    <row r="1516" spans="4:35">
      <c r="D1516" s="1"/>
      <c r="E1516" s="1"/>
      <c r="F1516" s="1"/>
      <c r="G1516" s="1"/>
      <c r="H1516" s="1"/>
      <c r="I1516" s="99"/>
      <c r="J1516" s="99"/>
      <c r="K1516" s="99"/>
      <c r="L1516" s="99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</row>
    <row r="1517" spans="4:35">
      <c r="D1517" s="1"/>
      <c r="E1517" s="1"/>
      <c r="F1517" s="1"/>
      <c r="G1517" s="1"/>
      <c r="H1517" s="1"/>
      <c r="I1517" s="99"/>
      <c r="J1517" s="99"/>
      <c r="K1517" s="99"/>
      <c r="L1517" s="99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99"/>
      <c r="Z1517" s="1"/>
      <c r="AA1517" s="1"/>
      <c r="AB1517" s="1"/>
      <c r="AC1517" s="99"/>
      <c r="AD1517" s="1"/>
      <c r="AE1517" s="1"/>
      <c r="AF1517" s="1"/>
      <c r="AG1517" s="1"/>
      <c r="AH1517" s="1"/>
      <c r="AI1517" s="1"/>
    </row>
    <row r="1518" spans="4:35">
      <c r="D1518" s="1"/>
      <c r="E1518" s="1"/>
      <c r="F1518" s="1"/>
      <c r="G1518" s="1"/>
      <c r="H1518" s="1"/>
      <c r="I1518" s="99"/>
      <c r="J1518" s="99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</row>
    <row r="1519" spans="4:35">
      <c r="D1519" s="1"/>
      <c r="E1519" s="1"/>
      <c r="F1519" s="1"/>
      <c r="G1519" s="1"/>
      <c r="H1519" s="1"/>
      <c r="I1519" s="99"/>
      <c r="J1519" s="99"/>
      <c r="K1519" s="99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</row>
    <row r="1520" spans="4:35">
      <c r="D1520" s="1"/>
      <c r="E1520" s="1"/>
      <c r="F1520" s="1"/>
      <c r="G1520" s="1"/>
      <c r="H1520" s="1"/>
      <c r="I1520" s="99"/>
      <c r="J1520" s="99"/>
      <c r="K1520" s="99"/>
      <c r="L1520" s="99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99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</row>
    <row r="1521" spans="4:35">
      <c r="D1521" s="1"/>
      <c r="E1521" s="1"/>
      <c r="F1521" s="1"/>
      <c r="G1521" s="1"/>
      <c r="H1521" s="1"/>
      <c r="I1521" s="99"/>
      <c r="J1521" s="99"/>
      <c r="K1521" s="99"/>
      <c r="L1521" s="99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99"/>
      <c r="Z1521" s="1"/>
      <c r="AA1521" s="1"/>
      <c r="AB1521" s="1"/>
      <c r="AC1521" s="99"/>
      <c r="AD1521" s="1"/>
      <c r="AE1521" s="1"/>
      <c r="AF1521" s="1"/>
      <c r="AG1521" s="1"/>
      <c r="AH1521" s="1"/>
      <c r="AI1521" s="1"/>
    </row>
    <row r="1522" spans="4:35">
      <c r="D1522" s="1"/>
      <c r="E1522" s="1"/>
      <c r="F1522" s="1"/>
      <c r="G1522" s="1"/>
      <c r="H1522" s="1"/>
      <c r="I1522" s="99"/>
      <c r="J1522" s="99"/>
      <c r="K1522" s="99"/>
      <c r="L1522" s="99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99"/>
      <c r="Z1522" s="99"/>
      <c r="AA1522" s="1"/>
      <c r="AB1522" s="1"/>
      <c r="AC1522" s="99"/>
      <c r="AD1522" s="1"/>
      <c r="AE1522" s="1"/>
      <c r="AF1522" s="1"/>
      <c r="AG1522" s="1"/>
      <c r="AH1522" s="1"/>
      <c r="AI1522" s="1"/>
    </row>
    <row r="1523" spans="4:35">
      <c r="D1523" s="1"/>
      <c r="E1523" s="1"/>
      <c r="F1523" s="1"/>
      <c r="G1523" s="1"/>
      <c r="H1523" s="1"/>
      <c r="I1523" s="99"/>
      <c r="J1523" s="99"/>
      <c r="K1523" s="99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</row>
    <row r="1524" spans="4:35">
      <c r="D1524" s="1"/>
      <c r="E1524" s="1"/>
      <c r="F1524" s="1"/>
      <c r="G1524" s="1"/>
      <c r="H1524" s="1"/>
      <c r="I1524" s="99"/>
      <c r="J1524" s="99"/>
      <c r="K1524" s="99"/>
      <c r="L1524" s="99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99"/>
      <c r="Z1524" s="1"/>
      <c r="AA1524" s="1"/>
      <c r="AB1524" s="1"/>
      <c r="AC1524" s="99"/>
      <c r="AD1524" s="1"/>
      <c r="AE1524" s="1"/>
      <c r="AF1524" s="1"/>
      <c r="AG1524" s="1"/>
      <c r="AH1524" s="1"/>
      <c r="AI1524" s="1"/>
    </row>
    <row r="1525" spans="4:35">
      <c r="D1525" s="1"/>
      <c r="E1525" s="1"/>
      <c r="F1525" s="1"/>
      <c r="G1525" s="1"/>
      <c r="H1525" s="1"/>
      <c r="I1525" s="99"/>
      <c r="J1525" s="99"/>
      <c r="K1525" s="99"/>
      <c r="L1525" s="99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99"/>
      <c r="Z1525" s="99"/>
      <c r="AA1525" s="1"/>
      <c r="AB1525" s="1"/>
      <c r="AC1525" s="99"/>
      <c r="AD1525" s="1"/>
      <c r="AE1525" s="1"/>
      <c r="AF1525" s="1"/>
      <c r="AG1525" s="1"/>
      <c r="AH1525" s="1"/>
      <c r="AI1525" s="1"/>
    </row>
    <row r="1526" spans="4:35">
      <c r="D1526" s="1"/>
      <c r="E1526" s="1"/>
      <c r="F1526" s="1"/>
      <c r="G1526" s="1"/>
      <c r="H1526" s="1"/>
      <c r="I1526" s="99"/>
      <c r="J1526" s="99"/>
      <c r="K1526" s="99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</row>
    <row r="1527" spans="4:35">
      <c r="D1527" s="1"/>
      <c r="E1527" s="1"/>
      <c r="F1527" s="1"/>
      <c r="G1527" s="1"/>
      <c r="H1527" s="1"/>
      <c r="I1527" s="99"/>
      <c r="J1527" s="99"/>
      <c r="K1527" s="99"/>
      <c r="L1527" s="99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99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</row>
    <row r="1528" spans="4:35">
      <c r="D1528" s="1"/>
      <c r="E1528" s="1"/>
      <c r="F1528" s="1"/>
      <c r="G1528" s="1"/>
      <c r="H1528" s="1"/>
      <c r="I1528" s="99"/>
      <c r="J1528" s="99"/>
      <c r="K1528" s="99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</row>
    <row r="1529" spans="4:35">
      <c r="D1529" s="1"/>
      <c r="E1529" s="1"/>
      <c r="F1529" s="1"/>
      <c r="G1529" s="1"/>
      <c r="H1529" s="1"/>
      <c r="I1529" s="99"/>
      <c r="J1529" s="99"/>
      <c r="K1529" s="99"/>
      <c r="L1529" s="99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99"/>
      <c r="Z1529" s="1"/>
      <c r="AA1529" s="1"/>
      <c r="AB1529" s="1"/>
      <c r="AC1529" s="99"/>
      <c r="AD1529" s="1"/>
      <c r="AE1529" s="1"/>
      <c r="AF1529" s="1"/>
      <c r="AG1529" s="1"/>
      <c r="AH1529" s="1"/>
      <c r="AI1529" s="1"/>
    </row>
    <row r="1530" spans="4:35">
      <c r="D1530" s="1"/>
      <c r="E1530" s="1"/>
      <c r="F1530" s="1"/>
      <c r="G1530" s="1"/>
      <c r="H1530" s="1"/>
      <c r="I1530" s="99"/>
      <c r="J1530" s="99"/>
      <c r="K1530" s="99"/>
      <c r="L1530" s="99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99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</row>
    <row r="1531" spans="4:35">
      <c r="D1531" s="1"/>
      <c r="E1531" s="1"/>
      <c r="F1531" s="1"/>
      <c r="G1531" s="1"/>
      <c r="H1531" s="1"/>
      <c r="I1531" s="99"/>
      <c r="J1531" s="99"/>
      <c r="K1531" s="99"/>
      <c r="L1531" s="99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</row>
    <row r="1532" spans="4:35">
      <c r="D1532" s="1"/>
      <c r="E1532" s="1"/>
      <c r="F1532" s="1"/>
      <c r="G1532" s="1"/>
      <c r="H1532" s="1"/>
      <c r="I1532" s="99"/>
      <c r="J1532" s="99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</row>
    <row r="1533" spans="4:35">
      <c r="D1533" s="1"/>
      <c r="E1533" s="1"/>
      <c r="F1533" s="1"/>
      <c r="G1533" s="1"/>
      <c r="H1533" s="1"/>
      <c r="I1533" s="99"/>
      <c r="J1533" s="99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</row>
    <row r="1534" spans="4:35">
      <c r="D1534" s="1"/>
      <c r="E1534" s="1"/>
      <c r="F1534" s="1"/>
      <c r="G1534" s="1"/>
      <c r="H1534" s="1"/>
      <c r="I1534" s="99"/>
      <c r="J1534" s="99"/>
      <c r="K1534" s="99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</row>
    <row r="1535" spans="4:35">
      <c r="D1535" s="1"/>
      <c r="E1535" s="1"/>
      <c r="F1535" s="1"/>
      <c r="G1535" s="1"/>
      <c r="H1535" s="1"/>
      <c r="I1535" s="99"/>
      <c r="J1535" s="99"/>
      <c r="K1535" s="99"/>
      <c r="L1535" s="99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99"/>
      <c r="Z1535" s="1"/>
      <c r="AA1535" s="1"/>
      <c r="AB1535" s="1"/>
      <c r="AC1535" s="99"/>
      <c r="AD1535" s="1"/>
      <c r="AE1535" s="1"/>
      <c r="AF1535" s="1"/>
      <c r="AG1535" s="1"/>
      <c r="AH1535" s="1"/>
      <c r="AI1535" s="1"/>
    </row>
    <row r="1536" spans="4:35">
      <c r="D1536" s="1"/>
      <c r="E1536" s="1"/>
      <c r="F1536" s="1"/>
      <c r="G1536" s="1"/>
      <c r="H1536" s="1"/>
      <c r="I1536" s="99"/>
      <c r="J1536" s="99"/>
      <c r="K1536" s="99"/>
      <c r="L1536" s="99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99"/>
      <c r="Z1536" s="99"/>
      <c r="AA1536" s="1"/>
      <c r="AB1536" s="1"/>
      <c r="AC1536" s="99"/>
      <c r="AD1536" s="1"/>
      <c r="AE1536" s="1"/>
      <c r="AF1536" s="1"/>
      <c r="AG1536" s="1"/>
      <c r="AH1536" s="1"/>
      <c r="AI1536" s="1"/>
    </row>
    <row r="1537" spans="4:35">
      <c r="D1537" s="1"/>
      <c r="E1537" s="1"/>
      <c r="F1537" s="1"/>
      <c r="G1537" s="1"/>
      <c r="H1537" s="1"/>
      <c r="I1537" s="99"/>
      <c r="J1537" s="99"/>
      <c r="K1537" s="99"/>
      <c r="L1537" s="99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</row>
    <row r="1538" spans="4:35">
      <c r="D1538" s="1"/>
      <c r="E1538" s="1"/>
      <c r="F1538" s="1"/>
      <c r="G1538" s="1"/>
      <c r="H1538" s="1"/>
      <c r="I1538" s="99"/>
      <c r="J1538" s="99"/>
      <c r="K1538" s="99"/>
      <c r="L1538" s="99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99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</row>
    <row r="1539" spans="4:35">
      <c r="D1539" s="1"/>
      <c r="E1539" s="1"/>
      <c r="F1539" s="1"/>
      <c r="G1539" s="1"/>
      <c r="H1539" s="1"/>
      <c r="I1539" s="99"/>
      <c r="J1539" s="99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</row>
    <row r="1540" spans="4:35">
      <c r="D1540" s="1"/>
      <c r="E1540" s="1"/>
      <c r="F1540" s="1"/>
      <c r="G1540" s="1"/>
      <c r="H1540" s="1"/>
      <c r="I1540" s="99"/>
      <c r="J1540" s="99"/>
      <c r="K1540" s="99"/>
      <c r="L1540" s="99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99"/>
      <c r="Z1540" s="99"/>
      <c r="AA1540" s="1"/>
      <c r="AB1540" s="1"/>
      <c r="AC1540" s="99"/>
      <c r="AD1540" s="1"/>
      <c r="AE1540" s="1"/>
      <c r="AF1540" s="1"/>
      <c r="AG1540" s="1"/>
      <c r="AH1540" s="1"/>
      <c r="AI1540" s="1"/>
    </row>
    <row r="1541" spans="4:35">
      <c r="D1541" s="1"/>
      <c r="E1541" s="1"/>
      <c r="F1541" s="1"/>
      <c r="G1541" s="1"/>
      <c r="H1541" s="1"/>
      <c r="I1541" s="99"/>
      <c r="J1541" s="99"/>
      <c r="K1541" s="99"/>
      <c r="L1541" s="99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99"/>
      <c r="Z1541" s="1"/>
      <c r="AA1541" s="1"/>
      <c r="AB1541" s="1"/>
      <c r="AC1541" s="99"/>
      <c r="AD1541" s="1"/>
      <c r="AE1541" s="1"/>
      <c r="AF1541" s="1"/>
      <c r="AG1541" s="1"/>
      <c r="AH1541" s="1"/>
      <c r="AI1541" s="1"/>
    </row>
    <row r="1542" spans="4:35">
      <c r="D1542" s="1"/>
      <c r="E1542" s="1"/>
      <c r="F1542" s="1"/>
      <c r="G1542" s="1"/>
      <c r="H1542" s="1"/>
      <c r="I1542" s="99"/>
      <c r="J1542" s="99"/>
      <c r="K1542" s="99"/>
      <c r="L1542" s="99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99"/>
      <c r="Z1542" s="99"/>
      <c r="AA1542" s="1"/>
      <c r="AB1542" s="1"/>
      <c r="AC1542" s="99"/>
      <c r="AD1542" s="1"/>
      <c r="AE1542" s="1"/>
      <c r="AF1542" s="1"/>
      <c r="AG1542" s="1"/>
      <c r="AH1542" s="1"/>
      <c r="AI1542" s="1"/>
    </row>
    <row r="1543" spans="4:35">
      <c r="D1543" s="1"/>
      <c r="E1543" s="1"/>
      <c r="F1543" s="1"/>
      <c r="G1543" s="1"/>
      <c r="H1543" s="1"/>
      <c r="I1543" s="99"/>
      <c r="J1543" s="99"/>
      <c r="K1543" s="99"/>
      <c r="L1543" s="99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99"/>
      <c r="Z1543" s="1"/>
      <c r="AA1543" s="1"/>
      <c r="AB1543" s="1"/>
      <c r="AC1543" s="99"/>
      <c r="AD1543" s="1"/>
      <c r="AE1543" s="1"/>
      <c r="AF1543" s="1"/>
      <c r="AG1543" s="1"/>
      <c r="AH1543" s="1"/>
      <c r="AI1543" s="1"/>
    </row>
    <row r="1544" spans="4:35">
      <c r="D1544" s="1"/>
      <c r="E1544" s="1"/>
      <c r="F1544" s="1"/>
      <c r="G1544" s="1"/>
      <c r="H1544" s="1"/>
      <c r="I1544" s="99"/>
      <c r="J1544" s="99"/>
      <c r="K1544" s="99"/>
      <c r="L1544" s="99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99"/>
      <c r="Z1544" s="1"/>
      <c r="AA1544" s="1"/>
      <c r="AB1544" s="1"/>
      <c r="AC1544" s="99"/>
      <c r="AD1544" s="1"/>
      <c r="AE1544" s="1"/>
      <c r="AF1544" s="1"/>
      <c r="AG1544" s="1"/>
      <c r="AH1544" s="1"/>
      <c r="AI1544" s="1"/>
    </row>
    <row r="1545" spans="4:35">
      <c r="D1545" s="1"/>
      <c r="E1545" s="1"/>
      <c r="F1545" s="1"/>
      <c r="G1545" s="1"/>
      <c r="H1545" s="1"/>
      <c r="I1545" s="99"/>
      <c r="J1545" s="99"/>
      <c r="K1545" s="99"/>
      <c r="L1545" s="99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99"/>
      <c r="Z1545" s="99"/>
      <c r="AA1545" s="1"/>
      <c r="AB1545" s="1"/>
      <c r="AC1545" s="99"/>
      <c r="AD1545" s="1"/>
      <c r="AE1545" s="1"/>
      <c r="AF1545" s="1"/>
      <c r="AG1545" s="1"/>
      <c r="AH1545" s="1"/>
      <c r="AI1545" s="1"/>
    </row>
    <row r="1546" spans="4:35">
      <c r="D1546" s="1"/>
      <c r="E1546" s="1"/>
      <c r="F1546" s="1"/>
      <c r="G1546" s="1"/>
      <c r="H1546" s="1"/>
      <c r="I1546" s="99"/>
      <c r="J1546" s="99"/>
      <c r="K1546" s="99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</row>
    <row r="1547" spans="4:35">
      <c r="D1547" s="1"/>
      <c r="E1547" s="1"/>
      <c r="F1547" s="1"/>
      <c r="G1547" s="1"/>
      <c r="H1547" s="1"/>
      <c r="I1547" s="99"/>
      <c r="J1547" s="99"/>
      <c r="K1547" s="99"/>
      <c r="L1547" s="99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99"/>
      <c r="Z1547" s="1"/>
      <c r="AA1547" s="1"/>
      <c r="AB1547" s="1"/>
      <c r="AC1547" s="99"/>
      <c r="AD1547" s="1"/>
      <c r="AE1547" s="1"/>
      <c r="AF1547" s="1"/>
      <c r="AG1547" s="1"/>
      <c r="AH1547" s="1"/>
      <c r="AI1547" s="1"/>
    </row>
    <row r="1548" spans="4:35">
      <c r="D1548" s="1"/>
      <c r="E1548" s="1"/>
      <c r="F1548" s="1"/>
      <c r="G1548" s="1"/>
      <c r="H1548" s="1"/>
      <c r="I1548" s="99"/>
      <c r="J1548" s="99"/>
      <c r="K1548" s="99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</row>
    <row r="1549" spans="4:35">
      <c r="D1549" s="1"/>
      <c r="E1549" s="1"/>
      <c r="F1549" s="1"/>
      <c r="G1549" s="1"/>
      <c r="H1549" s="1"/>
      <c r="I1549" s="99"/>
      <c r="J1549" s="99"/>
      <c r="K1549" s="99"/>
      <c r="L1549" s="99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99"/>
      <c r="Z1549" s="1"/>
      <c r="AA1549" s="1"/>
      <c r="AB1549" s="1"/>
      <c r="AC1549" s="99"/>
      <c r="AD1549" s="1"/>
      <c r="AE1549" s="1"/>
      <c r="AF1549" s="1"/>
      <c r="AG1549" s="1"/>
      <c r="AH1549" s="1"/>
      <c r="AI1549" s="1"/>
    </row>
    <row r="1550" spans="4:35">
      <c r="D1550" s="1"/>
      <c r="E1550" s="1"/>
      <c r="F1550" s="1"/>
      <c r="G1550" s="1"/>
      <c r="H1550" s="1"/>
      <c r="I1550" s="99"/>
      <c r="J1550" s="99"/>
      <c r="K1550" s="99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</row>
    <row r="1551" spans="4:35">
      <c r="D1551" s="1"/>
      <c r="E1551" s="1"/>
      <c r="F1551" s="1"/>
      <c r="G1551" s="1"/>
      <c r="H1551" s="1"/>
      <c r="I1551" s="99"/>
      <c r="J1551" s="99"/>
      <c r="K1551" s="99"/>
      <c r="L1551" s="99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99"/>
      <c r="Z1551" s="99"/>
      <c r="AA1551" s="1"/>
      <c r="AB1551" s="1"/>
      <c r="AC1551" s="99"/>
      <c r="AD1551" s="1"/>
      <c r="AE1551" s="1"/>
      <c r="AF1551" s="1"/>
      <c r="AG1551" s="1"/>
      <c r="AH1551" s="1"/>
      <c r="AI1551" s="1"/>
    </row>
    <row r="1552" spans="4:35">
      <c r="D1552" s="1"/>
      <c r="E1552" s="1"/>
      <c r="F1552" s="1"/>
      <c r="G1552" s="1"/>
      <c r="H1552" s="1"/>
      <c r="I1552" s="99"/>
      <c r="J1552" s="99"/>
      <c r="K1552" s="99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</row>
    <row r="1553" spans="4:35">
      <c r="D1553" s="1"/>
      <c r="E1553" s="1"/>
      <c r="F1553" s="1"/>
      <c r="G1553" s="1"/>
      <c r="H1553" s="1"/>
      <c r="I1553" s="99"/>
      <c r="J1553" s="99"/>
      <c r="K1553" s="99"/>
      <c r="L1553" s="99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99"/>
      <c r="Z1553" s="99"/>
      <c r="AA1553" s="1"/>
      <c r="AB1553" s="1"/>
      <c r="AC1553" s="99"/>
      <c r="AD1553" s="1"/>
      <c r="AE1553" s="1"/>
      <c r="AF1553" s="1"/>
      <c r="AG1553" s="1"/>
      <c r="AH1553" s="1"/>
      <c r="AI1553" s="1"/>
    </row>
    <row r="1554" spans="4:35">
      <c r="D1554" s="1"/>
      <c r="E1554" s="1"/>
      <c r="F1554" s="1"/>
      <c r="G1554" s="1"/>
      <c r="H1554" s="1"/>
      <c r="I1554" s="99"/>
      <c r="J1554" s="99"/>
      <c r="K1554" s="99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</row>
    <row r="1555" spans="4:35">
      <c r="D1555" s="1"/>
      <c r="E1555" s="1"/>
      <c r="F1555" s="1"/>
      <c r="G1555" s="1"/>
      <c r="H1555" s="1"/>
      <c r="I1555" s="99"/>
      <c r="J1555" s="99"/>
      <c r="K1555" s="99"/>
      <c r="L1555" s="99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</row>
    <row r="1556" spans="4:35">
      <c r="D1556" s="1"/>
      <c r="E1556" s="1"/>
      <c r="F1556" s="1"/>
      <c r="G1556" s="1"/>
      <c r="H1556" s="1"/>
      <c r="I1556" s="99"/>
      <c r="J1556" s="99"/>
      <c r="K1556" s="99"/>
      <c r="L1556" s="99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99"/>
      <c r="Z1556" s="99"/>
      <c r="AA1556" s="1"/>
      <c r="AB1556" s="1"/>
      <c r="AC1556" s="99"/>
      <c r="AD1556" s="1"/>
      <c r="AE1556" s="1"/>
      <c r="AF1556" s="1"/>
      <c r="AG1556" s="1"/>
      <c r="AH1556" s="1"/>
      <c r="AI1556" s="1"/>
    </row>
    <row r="1557" spans="4:35">
      <c r="D1557" s="1"/>
      <c r="E1557" s="1"/>
      <c r="F1557" s="1"/>
      <c r="G1557" s="1"/>
      <c r="H1557" s="1"/>
      <c r="I1557" s="99"/>
      <c r="J1557" s="99"/>
      <c r="K1557" s="99"/>
      <c r="L1557" s="99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99"/>
      <c r="Z1557" s="99"/>
      <c r="AA1557" s="1"/>
      <c r="AB1557" s="1"/>
      <c r="AC1557" s="99"/>
      <c r="AD1557" s="1"/>
      <c r="AE1557" s="1"/>
      <c r="AF1557" s="1"/>
      <c r="AG1557" s="1"/>
      <c r="AH1557" s="1"/>
      <c r="AI1557" s="1"/>
    </row>
    <row r="1558" spans="4:35">
      <c r="D1558" s="1"/>
      <c r="E1558" s="1"/>
      <c r="F1558" s="1"/>
      <c r="G1558" s="1"/>
      <c r="H1558" s="1"/>
      <c r="I1558" s="99"/>
      <c r="J1558" s="99"/>
      <c r="K1558" s="99"/>
      <c r="L1558" s="99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99"/>
      <c r="Z1558" s="1"/>
      <c r="AA1558" s="1"/>
      <c r="AB1558" s="1"/>
      <c r="AC1558" s="99"/>
      <c r="AD1558" s="1"/>
      <c r="AE1558" s="1"/>
      <c r="AF1558" s="1"/>
      <c r="AG1558" s="1"/>
      <c r="AH1558" s="1"/>
      <c r="AI1558" s="1"/>
    </row>
    <row r="1559" spans="4:35">
      <c r="D1559" s="1"/>
      <c r="E1559" s="1"/>
      <c r="F1559" s="1"/>
      <c r="G1559" s="1"/>
      <c r="H1559" s="1"/>
      <c r="I1559" s="99"/>
      <c r="J1559" s="99"/>
      <c r="K1559" s="99"/>
      <c r="L1559" s="99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99"/>
      <c r="Z1559" s="1"/>
      <c r="AA1559" s="1"/>
      <c r="AB1559" s="1"/>
      <c r="AC1559" s="99"/>
      <c r="AD1559" s="1"/>
      <c r="AE1559" s="1"/>
      <c r="AF1559" s="1"/>
      <c r="AG1559" s="1"/>
      <c r="AH1559" s="1"/>
      <c r="AI1559" s="1"/>
    </row>
    <row r="1560" spans="4:35">
      <c r="D1560" s="1"/>
      <c r="E1560" s="1"/>
      <c r="F1560" s="1"/>
      <c r="G1560" s="1"/>
      <c r="H1560" s="1"/>
      <c r="I1560" s="99"/>
      <c r="J1560" s="99"/>
      <c r="K1560" s="99"/>
      <c r="L1560" s="99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99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</row>
    <row r="1561" spans="4:35">
      <c r="D1561" s="1"/>
      <c r="E1561" s="1"/>
      <c r="F1561" s="1"/>
      <c r="G1561" s="1"/>
      <c r="H1561" s="1"/>
      <c r="I1561" s="99"/>
      <c r="J1561" s="99"/>
      <c r="K1561" s="99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</row>
    <row r="1562" spans="4:35">
      <c r="D1562" s="1"/>
      <c r="E1562" s="1"/>
      <c r="F1562" s="1"/>
      <c r="G1562" s="1"/>
      <c r="H1562" s="1"/>
      <c r="I1562" s="99"/>
      <c r="J1562" s="99"/>
      <c r="K1562" s="99"/>
      <c r="L1562" s="99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</row>
    <row r="1563" spans="4:35">
      <c r="D1563" s="1"/>
      <c r="E1563" s="1"/>
      <c r="F1563" s="1"/>
      <c r="G1563" s="1"/>
      <c r="H1563" s="1"/>
      <c r="I1563" s="99"/>
      <c r="J1563" s="99"/>
      <c r="K1563" s="99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</row>
    <row r="1564" spans="4:35">
      <c r="D1564" s="1"/>
      <c r="E1564" s="1"/>
      <c r="F1564" s="1"/>
      <c r="G1564" s="1"/>
      <c r="H1564" s="1"/>
      <c r="I1564" s="99"/>
      <c r="J1564" s="99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</row>
    <row r="1565" spans="4:35">
      <c r="D1565" s="1"/>
      <c r="E1565" s="1"/>
      <c r="F1565" s="1"/>
      <c r="G1565" s="1"/>
      <c r="H1565" s="1"/>
      <c r="I1565" s="99"/>
      <c r="J1565" s="99"/>
      <c r="K1565" s="99"/>
      <c r="L1565" s="99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</row>
    <row r="1566" spans="4:35">
      <c r="D1566" s="1"/>
      <c r="E1566" s="1"/>
      <c r="F1566" s="1"/>
      <c r="G1566" s="1"/>
      <c r="H1566" s="1"/>
      <c r="I1566" s="99"/>
      <c r="J1566" s="99"/>
      <c r="K1566" s="99"/>
      <c r="L1566" s="99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</row>
    <row r="1567" spans="4:35">
      <c r="D1567" s="1"/>
      <c r="E1567" s="1"/>
      <c r="F1567" s="1"/>
      <c r="G1567" s="1"/>
      <c r="H1567" s="1"/>
      <c r="I1567" s="99"/>
      <c r="J1567" s="99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</row>
    <row r="1568" spans="4:35">
      <c r="D1568" s="1"/>
      <c r="E1568" s="1"/>
      <c r="F1568" s="1"/>
      <c r="G1568" s="1"/>
      <c r="H1568" s="1"/>
      <c r="I1568" s="99"/>
      <c r="J1568" s="99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</row>
    <row r="1569" spans="4:35">
      <c r="D1569" s="1"/>
      <c r="E1569" s="1"/>
      <c r="F1569" s="1"/>
      <c r="G1569" s="1"/>
      <c r="H1569" s="1"/>
      <c r="I1569" s="99"/>
      <c r="J1569" s="99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</row>
    <row r="1570" spans="4:35">
      <c r="D1570" s="1"/>
      <c r="E1570" s="1"/>
      <c r="F1570" s="1"/>
      <c r="G1570" s="1"/>
      <c r="H1570" s="1"/>
      <c r="I1570" s="99"/>
      <c r="J1570" s="99"/>
      <c r="K1570" s="99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</row>
    <row r="1571" spans="4:35">
      <c r="D1571" s="1"/>
      <c r="E1571" s="1"/>
      <c r="F1571" s="1"/>
      <c r="G1571" s="1"/>
      <c r="H1571" s="1"/>
      <c r="I1571" s="99"/>
      <c r="J1571" s="99"/>
      <c r="K1571" s="99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</row>
    <row r="1572" spans="4:35">
      <c r="D1572" s="1"/>
      <c r="E1572" s="1"/>
      <c r="F1572" s="1"/>
      <c r="G1572" s="1"/>
      <c r="H1572" s="1"/>
      <c r="I1572" s="99"/>
      <c r="J1572" s="99"/>
      <c r="K1572" s="99"/>
      <c r="L1572" s="99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99"/>
      <c r="Z1572" s="1"/>
      <c r="AA1572" s="1"/>
      <c r="AB1572" s="1"/>
      <c r="AC1572" s="99"/>
      <c r="AD1572" s="1"/>
      <c r="AE1572" s="1"/>
      <c r="AF1572" s="1"/>
      <c r="AG1572" s="1"/>
      <c r="AH1572" s="1"/>
      <c r="AI1572" s="1"/>
    </row>
    <row r="1573" spans="4:35">
      <c r="D1573" s="1"/>
      <c r="E1573" s="1"/>
      <c r="F1573" s="1"/>
      <c r="G1573" s="1"/>
      <c r="H1573" s="1"/>
      <c r="I1573" s="99"/>
      <c r="J1573" s="99"/>
      <c r="K1573" s="99"/>
      <c r="L1573" s="99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</row>
    <row r="1574" spans="4:35">
      <c r="D1574" s="1"/>
      <c r="E1574" s="1"/>
      <c r="F1574" s="1"/>
      <c r="G1574" s="1"/>
      <c r="H1574" s="1"/>
      <c r="I1574" s="99"/>
      <c r="J1574" s="99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</row>
    <row r="1575" spans="4:35">
      <c r="D1575" s="1"/>
      <c r="E1575" s="1"/>
      <c r="F1575" s="1"/>
      <c r="G1575" s="1"/>
      <c r="H1575" s="1"/>
      <c r="I1575" s="99"/>
      <c r="J1575" s="99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</row>
    <row r="1576" spans="4:35">
      <c r="D1576" s="1"/>
      <c r="E1576" s="1"/>
      <c r="F1576" s="1"/>
      <c r="G1576" s="1"/>
      <c r="H1576" s="1"/>
      <c r="I1576" s="99"/>
      <c r="J1576" s="99"/>
      <c r="K1576" s="99"/>
      <c r="L1576" s="99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99"/>
      <c r="Z1576" s="1"/>
      <c r="AA1576" s="1"/>
      <c r="AB1576" s="1"/>
      <c r="AC1576" s="99"/>
      <c r="AD1576" s="1"/>
      <c r="AE1576" s="1"/>
      <c r="AF1576" s="1"/>
      <c r="AG1576" s="1"/>
      <c r="AH1576" s="1"/>
      <c r="AI1576" s="1"/>
    </row>
    <row r="1577" spans="4:35">
      <c r="D1577" s="1"/>
      <c r="E1577" s="1"/>
      <c r="F1577" s="1"/>
      <c r="G1577" s="1"/>
      <c r="H1577" s="1"/>
      <c r="I1577" s="99"/>
      <c r="J1577" s="99"/>
      <c r="K1577" s="99"/>
      <c r="L1577" s="99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99"/>
      <c r="Z1577" s="99"/>
      <c r="AA1577" s="1"/>
      <c r="AB1577" s="1"/>
      <c r="AC1577" s="99"/>
      <c r="AD1577" s="1"/>
      <c r="AE1577" s="1"/>
      <c r="AF1577" s="1"/>
      <c r="AG1577" s="1"/>
      <c r="AH1577" s="1"/>
      <c r="AI1577" s="1"/>
    </row>
    <row r="1578" spans="4:35">
      <c r="D1578" s="1"/>
      <c r="E1578" s="1"/>
      <c r="F1578" s="1"/>
      <c r="G1578" s="1"/>
      <c r="H1578" s="1"/>
      <c r="I1578" s="99"/>
      <c r="J1578" s="99"/>
      <c r="K1578" s="99"/>
      <c r="L1578" s="99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</row>
    <row r="1579" spans="4:35">
      <c r="D1579" s="1"/>
      <c r="E1579" s="1"/>
      <c r="F1579" s="1"/>
      <c r="G1579" s="1"/>
      <c r="H1579" s="1"/>
      <c r="I1579" s="99"/>
      <c r="J1579" s="99"/>
      <c r="K1579" s="99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</row>
    <row r="1580" spans="4:35">
      <c r="D1580" s="1"/>
      <c r="E1580" s="1"/>
      <c r="F1580" s="1"/>
      <c r="G1580" s="1"/>
      <c r="H1580" s="1"/>
      <c r="I1580" s="99"/>
      <c r="J1580" s="99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</row>
    <row r="1581" spans="4:35">
      <c r="D1581" s="1"/>
      <c r="E1581" s="1"/>
      <c r="F1581" s="1"/>
      <c r="G1581" s="1"/>
      <c r="H1581" s="1"/>
      <c r="I1581" s="99"/>
      <c r="J1581" s="99"/>
      <c r="K1581" s="99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</row>
    <row r="1582" spans="4:35">
      <c r="D1582" s="1"/>
      <c r="E1582" s="1"/>
      <c r="F1582" s="1"/>
      <c r="G1582" s="1"/>
      <c r="H1582" s="1"/>
      <c r="I1582" s="99"/>
      <c r="J1582" s="99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</row>
    <row r="1583" spans="4:35">
      <c r="D1583" s="1"/>
      <c r="E1583" s="1"/>
      <c r="F1583" s="1"/>
      <c r="G1583" s="1"/>
      <c r="H1583" s="1"/>
      <c r="I1583" s="99"/>
      <c r="J1583" s="99"/>
      <c r="K1583" s="99"/>
      <c r="L1583" s="99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99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</row>
    <row r="1584" spans="4:35">
      <c r="D1584" s="1"/>
      <c r="E1584" s="1"/>
      <c r="F1584" s="1"/>
      <c r="G1584" s="1"/>
      <c r="H1584" s="1"/>
      <c r="I1584" s="99"/>
      <c r="J1584" s="99"/>
      <c r="K1584" s="99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</row>
    <row r="1585" spans="4:35">
      <c r="D1585" s="1"/>
      <c r="E1585" s="1"/>
      <c r="F1585" s="1"/>
      <c r="G1585" s="1"/>
      <c r="H1585" s="1"/>
      <c r="I1585" s="99"/>
      <c r="J1585" s="99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</row>
    <row r="1586" spans="4:35">
      <c r="D1586" s="1"/>
      <c r="E1586" s="1"/>
      <c r="F1586" s="1"/>
      <c r="G1586" s="1"/>
      <c r="H1586" s="1"/>
      <c r="I1586" s="99"/>
      <c r="J1586" s="99"/>
      <c r="K1586" s="99"/>
      <c r="L1586" s="99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99"/>
      <c r="Z1586" s="99"/>
      <c r="AA1586" s="1"/>
      <c r="AB1586" s="1"/>
      <c r="AC1586" s="99"/>
      <c r="AD1586" s="1"/>
      <c r="AE1586" s="1"/>
      <c r="AF1586" s="1"/>
      <c r="AG1586" s="1"/>
      <c r="AH1586" s="1"/>
      <c r="AI1586" s="1"/>
    </row>
    <row r="1587" spans="4:35">
      <c r="D1587" s="1"/>
      <c r="E1587" s="1"/>
      <c r="F1587" s="1"/>
      <c r="G1587" s="1"/>
      <c r="H1587" s="1"/>
      <c r="I1587" s="99"/>
      <c r="J1587" s="99"/>
      <c r="K1587" s="99"/>
      <c r="L1587" s="99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99"/>
      <c r="Z1587" s="99"/>
      <c r="AA1587" s="1"/>
      <c r="AB1587" s="1"/>
      <c r="AC1587" s="99"/>
      <c r="AD1587" s="1"/>
      <c r="AE1587" s="1"/>
      <c r="AF1587" s="1"/>
      <c r="AG1587" s="1"/>
      <c r="AH1587" s="1"/>
      <c r="AI1587" s="1"/>
    </row>
    <row r="1588" spans="4:35">
      <c r="D1588" s="1"/>
      <c r="E1588" s="1"/>
      <c r="F1588" s="1"/>
      <c r="G1588" s="1"/>
      <c r="H1588" s="1"/>
      <c r="I1588" s="99"/>
      <c r="J1588" s="99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</row>
    <row r="1589" spans="4:35">
      <c r="D1589" s="1"/>
      <c r="E1589" s="1"/>
      <c r="F1589" s="1"/>
      <c r="G1589" s="1"/>
      <c r="H1589" s="1"/>
      <c r="I1589" s="99"/>
      <c r="J1589" s="99"/>
      <c r="K1589" s="99"/>
      <c r="L1589" s="99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99"/>
      <c r="Z1589" s="99"/>
      <c r="AA1589" s="1"/>
      <c r="AB1589" s="1"/>
      <c r="AC1589" s="99"/>
      <c r="AD1589" s="1"/>
      <c r="AE1589" s="1"/>
      <c r="AF1589" s="1"/>
      <c r="AG1589" s="1"/>
      <c r="AH1589" s="1"/>
      <c r="AI1589" s="1"/>
    </row>
    <row r="1590" spans="4:35">
      <c r="D1590" s="1"/>
      <c r="E1590" s="1"/>
      <c r="F1590" s="1"/>
      <c r="G1590" s="1"/>
      <c r="H1590" s="1"/>
      <c r="I1590" s="99"/>
      <c r="J1590" s="99"/>
      <c r="K1590" s="99"/>
      <c r="L1590" s="99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</row>
    <row r="1591" spans="4:35">
      <c r="D1591" s="1"/>
      <c r="E1591" s="1"/>
      <c r="F1591" s="1"/>
      <c r="G1591" s="1"/>
      <c r="H1591" s="1"/>
      <c r="I1591" s="99"/>
      <c r="J1591" s="99"/>
      <c r="K1591" s="99"/>
      <c r="L1591" s="99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99"/>
      <c r="Z1591" s="1"/>
      <c r="AA1591" s="1"/>
      <c r="AB1591" s="1"/>
      <c r="AC1591" s="99"/>
      <c r="AD1591" s="1"/>
      <c r="AE1591" s="1"/>
      <c r="AF1591" s="1"/>
      <c r="AG1591" s="1"/>
      <c r="AH1591" s="1"/>
      <c r="AI1591" s="1"/>
    </row>
    <row r="1592" spans="4:35">
      <c r="D1592" s="1"/>
      <c r="E1592" s="1"/>
      <c r="F1592" s="1"/>
      <c r="G1592" s="1"/>
      <c r="H1592" s="1"/>
      <c r="I1592" s="99"/>
      <c r="J1592" s="99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</row>
    <row r="1593" spans="4:35">
      <c r="D1593" s="1"/>
      <c r="E1593" s="1"/>
      <c r="F1593" s="1"/>
      <c r="G1593" s="1"/>
      <c r="H1593" s="1"/>
      <c r="I1593" s="99"/>
      <c r="J1593" s="99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</row>
    <row r="1594" spans="4:35">
      <c r="D1594" s="1"/>
      <c r="E1594" s="1"/>
      <c r="F1594" s="1"/>
      <c r="G1594" s="1"/>
      <c r="H1594" s="1"/>
      <c r="I1594" s="99"/>
      <c r="J1594" s="99"/>
      <c r="K1594" s="99"/>
      <c r="L1594" s="99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99"/>
      <c r="Z1594" s="1"/>
      <c r="AA1594" s="1"/>
      <c r="AB1594" s="1"/>
      <c r="AC1594" s="99"/>
      <c r="AD1594" s="1"/>
      <c r="AE1594" s="1"/>
      <c r="AF1594" s="1"/>
      <c r="AG1594" s="1"/>
      <c r="AH1594" s="1"/>
      <c r="AI1594" s="1"/>
    </row>
    <row r="1595" spans="4:35">
      <c r="D1595" s="1"/>
      <c r="E1595" s="1"/>
      <c r="F1595" s="1"/>
      <c r="G1595" s="1"/>
      <c r="H1595" s="1"/>
      <c r="I1595" s="99"/>
      <c r="J1595" s="99"/>
      <c r="K1595" s="99"/>
      <c r="L1595" s="99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99"/>
      <c r="Z1595" s="99"/>
      <c r="AA1595" s="1"/>
      <c r="AB1595" s="1"/>
      <c r="AC1595" s="99"/>
      <c r="AD1595" s="1"/>
      <c r="AE1595" s="1"/>
      <c r="AF1595" s="1"/>
      <c r="AG1595" s="1"/>
      <c r="AH1595" s="1"/>
      <c r="AI1595" s="1"/>
    </row>
    <row r="1596" spans="4:35">
      <c r="D1596" s="1"/>
      <c r="E1596" s="1"/>
      <c r="F1596" s="1"/>
      <c r="G1596" s="1"/>
      <c r="H1596" s="1"/>
      <c r="I1596" s="99"/>
      <c r="J1596" s="99"/>
      <c r="K1596" s="99"/>
      <c r="L1596" s="99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99"/>
      <c r="Z1596" s="99"/>
      <c r="AA1596" s="1"/>
      <c r="AB1596" s="1"/>
      <c r="AC1596" s="99"/>
      <c r="AD1596" s="1"/>
      <c r="AE1596" s="1"/>
      <c r="AF1596" s="1"/>
      <c r="AG1596" s="1"/>
      <c r="AH1596" s="1"/>
      <c r="AI1596" s="1"/>
    </row>
    <row r="1597" spans="4:35">
      <c r="D1597" s="1"/>
      <c r="E1597" s="1"/>
      <c r="F1597" s="1"/>
      <c r="G1597" s="1"/>
      <c r="H1597" s="1"/>
      <c r="I1597" s="99"/>
      <c r="J1597" s="99"/>
      <c r="K1597" s="99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</row>
    <row r="1598" spans="4:35">
      <c r="D1598" s="1"/>
      <c r="E1598" s="1"/>
      <c r="F1598" s="1"/>
      <c r="G1598" s="1"/>
      <c r="H1598" s="1"/>
      <c r="I1598" s="99"/>
      <c r="J1598" s="99"/>
      <c r="K1598" s="99"/>
      <c r="L1598" s="99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99"/>
      <c r="Z1598" s="99"/>
      <c r="AA1598" s="1"/>
      <c r="AB1598" s="1"/>
      <c r="AC1598" s="99"/>
      <c r="AD1598" s="1"/>
      <c r="AE1598" s="1"/>
      <c r="AF1598" s="1"/>
      <c r="AG1598" s="1"/>
      <c r="AH1598" s="1"/>
      <c r="AI1598" s="1"/>
    </row>
    <row r="1599" spans="4:35">
      <c r="D1599" s="1"/>
      <c r="E1599" s="1"/>
      <c r="F1599" s="1"/>
      <c r="G1599" s="1"/>
      <c r="H1599" s="1"/>
      <c r="I1599" s="99"/>
      <c r="J1599" s="99"/>
      <c r="K1599" s="99"/>
      <c r="L1599" s="99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99"/>
      <c r="Z1599" s="99"/>
      <c r="AA1599" s="1"/>
      <c r="AB1599" s="1"/>
      <c r="AC1599" s="99"/>
      <c r="AD1599" s="1"/>
      <c r="AE1599" s="1"/>
      <c r="AF1599" s="1"/>
      <c r="AG1599" s="1"/>
      <c r="AH1599" s="1"/>
      <c r="AI1599" s="1"/>
    </row>
    <row r="1600" spans="4:35">
      <c r="D1600" s="1"/>
      <c r="E1600" s="1"/>
      <c r="F1600" s="1"/>
      <c r="G1600" s="1"/>
      <c r="H1600" s="1"/>
      <c r="I1600" s="99"/>
      <c r="J1600" s="99"/>
      <c r="K1600" s="99"/>
      <c r="L1600" s="99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99"/>
      <c r="Z1600" s="99"/>
      <c r="AA1600" s="1"/>
      <c r="AB1600" s="1"/>
      <c r="AC1600" s="99"/>
      <c r="AD1600" s="1"/>
      <c r="AE1600" s="1"/>
      <c r="AF1600" s="1"/>
      <c r="AG1600" s="1"/>
      <c r="AH1600" s="1"/>
      <c r="AI1600" s="1"/>
    </row>
    <row r="1601" spans="4:35">
      <c r="D1601" s="1"/>
      <c r="E1601" s="1"/>
      <c r="F1601" s="1"/>
      <c r="G1601" s="1"/>
      <c r="H1601" s="1"/>
      <c r="I1601" s="99"/>
      <c r="J1601" s="99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</row>
    <row r="1602" spans="4:35">
      <c r="D1602" s="1"/>
      <c r="E1602" s="1"/>
      <c r="F1602" s="1"/>
      <c r="G1602" s="1"/>
      <c r="H1602" s="1"/>
      <c r="I1602" s="99"/>
      <c r="J1602" s="99"/>
      <c r="K1602" s="99"/>
      <c r="L1602" s="99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99"/>
      <c r="Z1602" s="99"/>
      <c r="AA1602" s="1"/>
      <c r="AB1602" s="1"/>
      <c r="AC1602" s="99"/>
      <c r="AD1602" s="1"/>
      <c r="AE1602" s="1"/>
      <c r="AF1602" s="1"/>
      <c r="AG1602" s="1"/>
      <c r="AH1602" s="1"/>
      <c r="AI1602" s="1"/>
    </row>
    <row r="1603" spans="4:35">
      <c r="D1603" s="1"/>
      <c r="E1603" s="1"/>
      <c r="F1603" s="1"/>
      <c r="G1603" s="1"/>
      <c r="H1603" s="1"/>
      <c r="I1603" s="99"/>
      <c r="J1603" s="99"/>
      <c r="K1603" s="99"/>
      <c r="L1603" s="99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99"/>
      <c r="Z1603" s="1"/>
      <c r="AA1603" s="1"/>
      <c r="AB1603" s="1"/>
      <c r="AC1603" s="99"/>
      <c r="AD1603" s="1"/>
      <c r="AE1603" s="1"/>
      <c r="AF1603" s="1"/>
      <c r="AG1603" s="1"/>
      <c r="AH1603" s="1"/>
      <c r="AI1603" s="1"/>
    </row>
    <row r="1604" spans="4:35">
      <c r="D1604" s="1"/>
      <c r="E1604" s="1"/>
      <c r="F1604" s="1"/>
      <c r="G1604" s="1"/>
      <c r="H1604" s="1"/>
      <c r="I1604" s="99"/>
      <c r="J1604" s="99"/>
      <c r="K1604" s="99"/>
      <c r="L1604" s="99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99"/>
      <c r="Z1604" s="99"/>
      <c r="AA1604" s="1"/>
      <c r="AB1604" s="1"/>
      <c r="AC1604" s="99"/>
      <c r="AD1604" s="1"/>
      <c r="AE1604" s="1"/>
      <c r="AF1604" s="1"/>
      <c r="AG1604" s="1"/>
      <c r="AH1604" s="1"/>
      <c r="AI1604" s="1"/>
    </row>
    <row r="1605" spans="4:35">
      <c r="D1605" s="1"/>
      <c r="E1605" s="1"/>
      <c r="F1605" s="1"/>
      <c r="G1605" s="1"/>
      <c r="H1605" s="1"/>
      <c r="I1605" s="99"/>
      <c r="J1605" s="99"/>
      <c r="K1605" s="99"/>
      <c r="L1605" s="99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99"/>
      <c r="Z1605" s="1"/>
      <c r="AA1605" s="1"/>
      <c r="AB1605" s="1"/>
      <c r="AC1605" s="99"/>
      <c r="AD1605" s="1"/>
      <c r="AE1605" s="1"/>
      <c r="AF1605" s="1"/>
      <c r="AG1605" s="1"/>
      <c r="AH1605" s="1"/>
      <c r="AI1605" s="1"/>
    </row>
    <row r="1606" spans="4:35">
      <c r="D1606" s="1"/>
      <c r="E1606" s="1"/>
      <c r="F1606" s="1"/>
      <c r="G1606" s="1"/>
      <c r="H1606" s="1"/>
      <c r="I1606" s="99"/>
      <c r="J1606" s="99"/>
      <c r="K1606" s="99"/>
      <c r="L1606" s="99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</row>
    <row r="1607" spans="4:35">
      <c r="D1607" s="1"/>
      <c r="E1607" s="1"/>
      <c r="F1607" s="1"/>
      <c r="G1607" s="1"/>
      <c r="H1607" s="1"/>
      <c r="I1607" s="99"/>
      <c r="J1607" s="99"/>
      <c r="K1607" s="99"/>
      <c r="L1607" s="99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99"/>
      <c r="Z1607" s="1"/>
      <c r="AA1607" s="1"/>
      <c r="AB1607" s="1"/>
      <c r="AC1607" s="99"/>
      <c r="AD1607" s="1"/>
      <c r="AE1607" s="1"/>
      <c r="AF1607" s="1"/>
      <c r="AG1607" s="1"/>
      <c r="AH1607" s="1"/>
      <c r="AI1607" s="1"/>
    </row>
    <row r="1608" spans="4:35">
      <c r="D1608" s="1"/>
      <c r="E1608" s="1"/>
      <c r="F1608" s="1"/>
      <c r="G1608" s="1"/>
      <c r="H1608" s="1"/>
      <c r="I1608" s="99"/>
      <c r="J1608" s="99"/>
      <c r="K1608" s="99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</row>
    <row r="1609" spans="4:35">
      <c r="D1609" s="1"/>
      <c r="E1609" s="1"/>
      <c r="F1609" s="1"/>
      <c r="G1609" s="1"/>
      <c r="H1609" s="1"/>
      <c r="I1609" s="99"/>
      <c r="J1609" s="99"/>
      <c r="K1609" s="99"/>
      <c r="L1609" s="99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99"/>
      <c r="Z1609" s="99"/>
      <c r="AA1609" s="1"/>
      <c r="AB1609" s="1"/>
      <c r="AC1609" s="99"/>
      <c r="AD1609" s="1"/>
      <c r="AE1609" s="1"/>
      <c r="AF1609" s="1"/>
      <c r="AG1609" s="1"/>
      <c r="AH1609" s="1"/>
      <c r="AI1609" s="1"/>
    </row>
    <row r="1610" spans="4:35">
      <c r="D1610" s="1"/>
      <c r="E1610" s="1"/>
      <c r="F1610" s="1"/>
      <c r="G1610" s="1"/>
      <c r="H1610" s="1"/>
      <c r="I1610" s="99"/>
      <c r="J1610" s="99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</row>
    <row r="1611" spans="4:35">
      <c r="D1611" s="1"/>
      <c r="E1611" s="1"/>
      <c r="F1611" s="1"/>
      <c r="G1611" s="1"/>
      <c r="H1611" s="1"/>
      <c r="I1611" s="99"/>
      <c r="J1611" s="99"/>
      <c r="K1611" s="99"/>
      <c r="L1611" s="99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99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</row>
    <row r="1612" spans="4:35">
      <c r="D1612" s="1"/>
      <c r="E1612" s="1"/>
      <c r="F1612" s="1"/>
      <c r="G1612" s="1"/>
      <c r="H1612" s="1"/>
      <c r="I1612" s="99"/>
      <c r="J1612" s="99"/>
      <c r="K1612" s="99"/>
      <c r="L1612" s="99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</row>
    <row r="1613" spans="4:35">
      <c r="D1613" s="1"/>
      <c r="E1613" s="1"/>
      <c r="F1613" s="1"/>
      <c r="G1613" s="1"/>
      <c r="H1613" s="1"/>
      <c r="I1613" s="99"/>
      <c r="J1613" s="99"/>
      <c r="K1613" s="99"/>
      <c r="L1613" s="99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</row>
    <row r="1614" spans="4:35">
      <c r="D1614" s="1"/>
      <c r="E1614" s="1"/>
      <c r="F1614" s="1"/>
      <c r="G1614" s="1"/>
      <c r="H1614" s="1"/>
      <c r="I1614" s="99"/>
      <c r="J1614" s="99"/>
      <c r="K1614" s="99"/>
      <c r="L1614" s="99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</row>
    <row r="1615" spans="4:35">
      <c r="D1615" s="1"/>
      <c r="E1615" s="1"/>
      <c r="F1615" s="1"/>
      <c r="G1615" s="1"/>
      <c r="H1615" s="1"/>
      <c r="I1615" s="99"/>
      <c r="J1615" s="99"/>
      <c r="K1615" s="99"/>
      <c r="L1615" s="99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99"/>
      <c r="Z1615" s="1"/>
      <c r="AA1615" s="1"/>
      <c r="AB1615" s="1"/>
      <c r="AC1615" s="99"/>
      <c r="AD1615" s="1"/>
      <c r="AE1615" s="1"/>
      <c r="AF1615" s="1"/>
      <c r="AG1615" s="1"/>
      <c r="AH1615" s="1"/>
      <c r="AI1615" s="1"/>
    </row>
    <row r="1616" spans="4:35">
      <c r="D1616" s="1"/>
      <c r="E1616" s="1"/>
      <c r="F1616" s="1"/>
      <c r="G1616" s="1"/>
      <c r="H1616" s="1"/>
      <c r="I1616" s="99"/>
      <c r="J1616" s="99"/>
      <c r="K1616" s="99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</row>
    <row r="1617" spans="4:35">
      <c r="D1617" s="1"/>
      <c r="E1617" s="1"/>
      <c r="F1617" s="1"/>
      <c r="G1617" s="1"/>
      <c r="H1617" s="1"/>
      <c r="I1617" s="99"/>
      <c r="J1617" s="99"/>
      <c r="K1617" s="99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</row>
    <row r="1618" spans="4:35">
      <c r="D1618" s="1"/>
      <c r="E1618" s="1"/>
      <c r="F1618" s="1"/>
      <c r="G1618" s="1"/>
      <c r="H1618" s="1"/>
      <c r="I1618" s="99"/>
      <c r="J1618" s="99"/>
      <c r="K1618" s="99"/>
      <c r="L1618" s="99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</row>
    <row r="1619" spans="4:35">
      <c r="D1619" s="1"/>
      <c r="E1619" s="1"/>
      <c r="F1619" s="1"/>
      <c r="G1619" s="1"/>
      <c r="H1619" s="1"/>
      <c r="I1619" s="99"/>
      <c r="J1619" s="99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</row>
    <row r="1620" spans="4:35">
      <c r="D1620" s="1"/>
      <c r="E1620" s="1"/>
      <c r="F1620" s="1"/>
      <c r="G1620" s="1"/>
      <c r="H1620" s="1"/>
      <c r="I1620" s="99"/>
      <c r="J1620" s="99"/>
      <c r="K1620" s="99"/>
      <c r="L1620" s="99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99"/>
      <c r="Z1620" s="99"/>
      <c r="AA1620" s="1"/>
      <c r="AB1620" s="1"/>
      <c r="AC1620" s="99"/>
      <c r="AD1620" s="1"/>
      <c r="AE1620" s="1"/>
      <c r="AF1620" s="1"/>
      <c r="AG1620" s="1"/>
      <c r="AH1620" s="1"/>
      <c r="AI1620" s="1"/>
    </row>
    <row r="1621" spans="4:35">
      <c r="D1621" s="1"/>
      <c r="E1621" s="1"/>
      <c r="F1621" s="1"/>
      <c r="G1621" s="1"/>
      <c r="H1621" s="1"/>
      <c r="I1621" s="99"/>
      <c r="J1621" s="99"/>
      <c r="K1621" s="99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</row>
    <row r="1622" spans="4:35">
      <c r="D1622" s="1"/>
      <c r="E1622" s="1"/>
      <c r="F1622" s="1"/>
      <c r="G1622" s="1"/>
      <c r="H1622" s="1"/>
      <c r="I1622" s="99"/>
      <c r="J1622" s="99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</row>
    <row r="1623" spans="4:35">
      <c r="D1623" s="1"/>
      <c r="E1623" s="1"/>
      <c r="F1623" s="1"/>
      <c r="G1623" s="1"/>
      <c r="H1623" s="1"/>
      <c r="I1623" s="99"/>
      <c r="J1623" s="99"/>
      <c r="K1623" s="99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</row>
    <row r="1624" spans="4:35">
      <c r="D1624" s="1"/>
      <c r="E1624" s="1"/>
      <c r="F1624" s="1"/>
      <c r="G1624" s="1"/>
      <c r="H1624" s="1"/>
      <c r="I1624" s="99"/>
      <c r="J1624" s="99"/>
      <c r="K1624" s="99"/>
      <c r="L1624" s="99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99"/>
      <c r="Z1624" s="99"/>
      <c r="AA1624" s="1"/>
      <c r="AB1624" s="1"/>
      <c r="AC1624" s="99"/>
      <c r="AD1624" s="1"/>
      <c r="AE1624" s="1"/>
      <c r="AF1624" s="1"/>
      <c r="AG1624" s="1"/>
      <c r="AH1624" s="1"/>
      <c r="AI1624" s="1"/>
    </row>
    <row r="1625" spans="4:35">
      <c r="D1625" s="1"/>
      <c r="E1625" s="1"/>
      <c r="F1625" s="1"/>
      <c r="G1625" s="1"/>
      <c r="H1625" s="1"/>
      <c r="I1625" s="99"/>
      <c r="J1625" s="99"/>
      <c r="K1625" s="99"/>
      <c r="L1625" s="99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99"/>
      <c r="Z1625" s="1"/>
      <c r="AA1625" s="1"/>
      <c r="AB1625" s="1"/>
      <c r="AC1625" s="99"/>
      <c r="AD1625" s="1"/>
      <c r="AE1625" s="1"/>
      <c r="AF1625" s="1"/>
      <c r="AG1625" s="1"/>
      <c r="AH1625" s="1"/>
      <c r="AI1625" s="1"/>
    </row>
    <row r="1626" spans="4:35">
      <c r="D1626" s="1"/>
      <c r="E1626" s="1"/>
      <c r="F1626" s="1"/>
      <c r="G1626" s="1"/>
      <c r="H1626" s="1"/>
      <c r="I1626" s="99"/>
      <c r="J1626" s="99"/>
      <c r="K1626" s="99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</row>
    <row r="1627" spans="4:35">
      <c r="D1627" s="1"/>
      <c r="E1627" s="1"/>
      <c r="F1627" s="1"/>
      <c r="G1627" s="1"/>
      <c r="H1627" s="1"/>
      <c r="I1627" s="99"/>
      <c r="J1627" s="99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</row>
    <row r="1628" spans="4:35">
      <c r="D1628" s="1"/>
      <c r="E1628" s="1"/>
      <c r="F1628" s="1"/>
      <c r="G1628" s="1"/>
      <c r="H1628" s="1"/>
      <c r="I1628" s="99"/>
      <c r="J1628" s="99"/>
      <c r="K1628" s="99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</row>
    <row r="1629" spans="4:35">
      <c r="D1629" s="1"/>
      <c r="E1629" s="1"/>
      <c r="F1629" s="1"/>
      <c r="G1629" s="1"/>
      <c r="H1629" s="1"/>
      <c r="I1629" s="99"/>
      <c r="J1629" s="99"/>
      <c r="K1629" s="99"/>
      <c r="L1629" s="99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99"/>
      <c r="Z1629" s="99"/>
      <c r="AA1629" s="1"/>
      <c r="AB1629" s="1"/>
      <c r="AC1629" s="99"/>
      <c r="AD1629" s="1"/>
      <c r="AE1629" s="1"/>
      <c r="AF1629" s="1"/>
      <c r="AG1629" s="1"/>
      <c r="AH1629" s="1"/>
      <c r="AI1629" s="1"/>
    </row>
    <row r="1630" spans="4:35">
      <c r="D1630" s="1"/>
      <c r="E1630" s="1"/>
      <c r="F1630" s="1"/>
      <c r="G1630" s="1"/>
      <c r="H1630" s="1"/>
      <c r="I1630" s="99"/>
      <c r="J1630" s="99"/>
      <c r="K1630" s="99"/>
      <c r="L1630" s="99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</row>
    <row r="1631" spans="4:35">
      <c r="D1631" s="1"/>
      <c r="E1631" s="1"/>
      <c r="F1631" s="1"/>
      <c r="G1631" s="1"/>
      <c r="H1631" s="1"/>
      <c r="I1631" s="99"/>
      <c r="J1631" s="99"/>
      <c r="K1631" s="99"/>
      <c r="L1631" s="99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</row>
    <row r="1632" spans="4:35">
      <c r="D1632" s="1"/>
      <c r="E1632" s="1"/>
      <c r="F1632" s="1"/>
      <c r="G1632" s="1"/>
      <c r="H1632" s="1"/>
      <c r="I1632" s="99"/>
      <c r="J1632" s="99"/>
      <c r="K1632" s="99"/>
      <c r="L1632" s="99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99"/>
      <c r="Z1632" s="1"/>
      <c r="AA1632" s="1"/>
      <c r="AB1632" s="1"/>
      <c r="AC1632" s="99"/>
      <c r="AD1632" s="1"/>
      <c r="AE1632" s="1"/>
      <c r="AF1632" s="1"/>
      <c r="AG1632" s="1"/>
      <c r="AH1632" s="1"/>
      <c r="AI1632" s="1"/>
    </row>
    <row r="1633" spans="4:35">
      <c r="D1633" s="1"/>
      <c r="E1633" s="1"/>
      <c r="F1633" s="1"/>
      <c r="G1633" s="1"/>
      <c r="H1633" s="1"/>
      <c r="I1633" s="99"/>
      <c r="J1633" s="99"/>
      <c r="K1633" s="99"/>
      <c r="L1633" s="99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</row>
    <row r="1634" spans="4:35">
      <c r="D1634" s="1"/>
      <c r="E1634" s="1"/>
      <c r="F1634" s="1"/>
      <c r="G1634" s="1"/>
      <c r="H1634" s="1"/>
      <c r="I1634" s="99"/>
      <c r="J1634" s="99"/>
      <c r="K1634" s="99"/>
      <c r="L1634" s="99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99"/>
      <c r="Z1634" s="1"/>
      <c r="AA1634" s="1"/>
      <c r="AB1634" s="1"/>
      <c r="AC1634" s="99"/>
      <c r="AD1634" s="1"/>
      <c r="AE1634" s="1"/>
      <c r="AF1634" s="1"/>
      <c r="AG1634" s="1"/>
      <c r="AH1634" s="1"/>
      <c r="AI1634" s="1"/>
    </row>
    <row r="1635" spans="4:35">
      <c r="D1635" s="1"/>
      <c r="E1635" s="1"/>
      <c r="F1635" s="1"/>
      <c r="G1635" s="1"/>
      <c r="H1635" s="1"/>
      <c r="I1635" s="99"/>
      <c r="J1635" s="99"/>
      <c r="K1635" s="99"/>
      <c r="L1635" s="99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99"/>
      <c r="Z1635" s="1"/>
      <c r="AA1635" s="1"/>
      <c r="AB1635" s="1"/>
      <c r="AC1635" s="99"/>
      <c r="AD1635" s="1"/>
      <c r="AE1635" s="1"/>
      <c r="AF1635" s="1"/>
      <c r="AG1635" s="1"/>
      <c r="AH1635" s="1"/>
      <c r="AI1635" s="1"/>
    </row>
    <row r="1636" spans="4:35">
      <c r="D1636" s="1"/>
      <c r="E1636" s="1"/>
      <c r="F1636" s="1"/>
      <c r="G1636" s="1"/>
      <c r="H1636" s="1"/>
      <c r="I1636" s="99"/>
      <c r="J1636" s="99"/>
      <c r="K1636" s="99"/>
      <c r="L1636" s="99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</row>
    <row r="1637" spans="4:35">
      <c r="D1637" s="1"/>
      <c r="E1637" s="1"/>
      <c r="F1637" s="1"/>
      <c r="G1637" s="1"/>
      <c r="H1637" s="1"/>
      <c r="I1637" s="99"/>
      <c r="J1637" s="99"/>
      <c r="K1637" s="99"/>
      <c r="L1637" s="99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</row>
    <row r="1638" spans="4:35">
      <c r="D1638" s="1"/>
      <c r="E1638" s="1"/>
      <c r="F1638" s="1"/>
      <c r="G1638" s="1"/>
      <c r="H1638" s="1"/>
      <c r="I1638" s="99"/>
      <c r="J1638" s="99"/>
      <c r="K1638" s="99"/>
      <c r="L1638" s="99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</row>
    <row r="1639" spans="4:35">
      <c r="D1639" s="1"/>
      <c r="E1639" s="1"/>
      <c r="F1639" s="1"/>
      <c r="G1639" s="1"/>
      <c r="H1639" s="1"/>
      <c r="I1639" s="99"/>
      <c r="J1639" s="99"/>
      <c r="K1639" s="99"/>
      <c r="L1639" s="99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</row>
    <row r="1640" spans="4:35">
      <c r="D1640" s="1"/>
      <c r="E1640" s="1"/>
      <c r="F1640" s="1"/>
      <c r="G1640" s="1"/>
      <c r="H1640" s="1"/>
      <c r="I1640" s="99"/>
      <c r="J1640" s="99"/>
      <c r="K1640" s="99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</row>
    <row r="1641" spans="4:35">
      <c r="D1641" s="1"/>
      <c r="E1641" s="1"/>
      <c r="F1641" s="1"/>
      <c r="G1641" s="1"/>
      <c r="H1641" s="1"/>
      <c r="I1641" s="99"/>
      <c r="J1641" s="99"/>
      <c r="K1641" s="99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</row>
    <row r="1642" spans="4:35">
      <c r="D1642" s="1"/>
      <c r="E1642" s="1"/>
      <c r="F1642" s="1"/>
      <c r="G1642" s="1"/>
      <c r="H1642" s="1"/>
      <c r="I1642" s="99"/>
      <c r="J1642" s="99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</row>
    <row r="1643" spans="4:35">
      <c r="D1643" s="1"/>
      <c r="E1643" s="1"/>
      <c r="F1643" s="1"/>
      <c r="G1643" s="1"/>
      <c r="H1643" s="1"/>
      <c r="I1643" s="99"/>
      <c r="J1643" s="99"/>
      <c r="K1643" s="99"/>
      <c r="L1643" s="99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99"/>
      <c r="Z1643" s="1"/>
      <c r="AA1643" s="1"/>
      <c r="AB1643" s="1"/>
      <c r="AC1643" s="99"/>
      <c r="AD1643" s="1"/>
      <c r="AE1643" s="1"/>
      <c r="AF1643" s="1"/>
      <c r="AG1643" s="1"/>
      <c r="AH1643" s="1"/>
      <c r="AI1643" s="1"/>
    </row>
    <row r="1644" spans="4:35">
      <c r="D1644" s="1"/>
      <c r="E1644" s="1"/>
      <c r="F1644" s="1"/>
      <c r="G1644" s="1"/>
      <c r="H1644" s="1"/>
      <c r="I1644" s="99"/>
      <c r="J1644" s="99"/>
      <c r="K1644" s="99"/>
      <c r="L1644" s="99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99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</row>
    <row r="1645" spans="4:35">
      <c r="D1645" s="1"/>
      <c r="E1645" s="1"/>
      <c r="F1645" s="1"/>
      <c r="G1645" s="1"/>
      <c r="H1645" s="1"/>
      <c r="I1645" s="99"/>
      <c r="J1645" s="99"/>
      <c r="K1645" s="99"/>
      <c r="L1645" s="99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99"/>
      <c r="Z1645" s="1"/>
      <c r="AA1645" s="1"/>
      <c r="AB1645" s="1"/>
      <c r="AC1645" s="99"/>
      <c r="AD1645" s="1"/>
      <c r="AE1645" s="1"/>
      <c r="AF1645" s="1"/>
      <c r="AG1645" s="1"/>
      <c r="AH1645" s="1"/>
      <c r="AI1645" s="1"/>
    </row>
    <row r="1646" spans="4:35">
      <c r="D1646" s="1"/>
      <c r="E1646" s="1"/>
      <c r="F1646" s="1"/>
      <c r="G1646" s="1"/>
      <c r="H1646" s="1"/>
      <c r="I1646" s="99"/>
      <c r="J1646" s="99"/>
      <c r="K1646" s="99"/>
      <c r="L1646" s="99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99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</row>
    <row r="1647" spans="4:35">
      <c r="D1647" s="1"/>
      <c r="E1647" s="1"/>
      <c r="F1647" s="1"/>
      <c r="G1647" s="1"/>
      <c r="H1647" s="1"/>
      <c r="I1647" s="99"/>
      <c r="J1647" s="99"/>
      <c r="K1647" s="99"/>
      <c r="L1647" s="99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99"/>
      <c r="Z1647" s="1"/>
      <c r="AA1647" s="1"/>
      <c r="AB1647" s="1"/>
      <c r="AC1647" s="99"/>
      <c r="AD1647" s="1"/>
      <c r="AE1647" s="1"/>
      <c r="AF1647" s="1"/>
      <c r="AG1647" s="1"/>
      <c r="AH1647" s="1"/>
      <c r="AI1647" s="1"/>
    </row>
    <row r="1648" spans="4:35">
      <c r="D1648" s="1"/>
      <c r="E1648" s="1"/>
      <c r="F1648" s="1"/>
      <c r="G1648" s="1"/>
      <c r="H1648" s="1"/>
      <c r="I1648" s="99"/>
      <c r="J1648" s="99"/>
      <c r="K1648" s="99"/>
      <c r="L1648" s="99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99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</row>
    <row r="1649" spans="4:35">
      <c r="D1649" s="1"/>
      <c r="E1649" s="1"/>
      <c r="F1649" s="1"/>
      <c r="G1649" s="1"/>
      <c r="H1649" s="1"/>
      <c r="I1649" s="99"/>
      <c r="J1649" s="99"/>
      <c r="K1649" s="99"/>
      <c r="L1649" s="99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99"/>
      <c r="Z1649" s="1"/>
      <c r="AA1649" s="1"/>
      <c r="AB1649" s="1"/>
      <c r="AC1649" s="99"/>
      <c r="AD1649" s="1"/>
      <c r="AE1649" s="1"/>
      <c r="AF1649" s="1"/>
      <c r="AG1649" s="1"/>
      <c r="AH1649" s="1"/>
      <c r="AI1649" s="1"/>
    </row>
    <row r="1650" spans="4:35">
      <c r="D1650" s="1"/>
      <c r="E1650" s="1"/>
      <c r="F1650" s="1"/>
      <c r="G1650" s="1"/>
      <c r="H1650" s="1"/>
      <c r="I1650" s="99"/>
      <c r="J1650" s="99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</row>
    <row r="1651" spans="4:35">
      <c r="D1651" s="1"/>
      <c r="E1651" s="1"/>
      <c r="F1651" s="1"/>
      <c r="G1651" s="1"/>
      <c r="H1651" s="1"/>
      <c r="I1651" s="99"/>
      <c r="J1651" s="99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</row>
    <row r="1652" spans="4:35">
      <c r="D1652" s="1"/>
      <c r="E1652" s="1"/>
      <c r="F1652" s="1"/>
      <c r="G1652" s="1"/>
      <c r="H1652" s="1"/>
      <c r="I1652" s="99"/>
      <c r="J1652" s="99"/>
      <c r="K1652" s="99"/>
      <c r="L1652" s="99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99"/>
      <c r="Z1652" s="99"/>
      <c r="AA1652" s="1"/>
      <c r="AB1652" s="1"/>
      <c r="AC1652" s="99"/>
      <c r="AD1652" s="1"/>
      <c r="AE1652" s="1"/>
      <c r="AF1652" s="1"/>
      <c r="AG1652" s="1"/>
      <c r="AH1652" s="1"/>
      <c r="AI1652" s="1"/>
    </row>
    <row r="1653" spans="4:35">
      <c r="D1653" s="1"/>
      <c r="E1653" s="1"/>
      <c r="F1653" s="1"/>
      <c r="G1653" s="1"/>
      <c r="H1653" s="1"/>
      <c r="I1653" s="99"/>
      <c r="J1653" s="99"/>
      <c r="K1653" s="99"/>
      <c r="L1653" s="99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99"/>
      <c r="Z1653" s="99"/>
      <c r="AA1653" s="1"/>
      <c r="AB1653" s="1"/>
      <c r="AC1653" s="99"/>
      <c r="AD1653" s="1"/>
      <c r="AE1653" s="1"/>
      <c r="AF1653" s="1"/>
      <c r="AG1653" s="1"/>
      <c r="AH1653" s="1"/>
      <c r="AI1653" s="1"/>
    </row>
    <row r="1654" spans="4:35">
      <c r="D1654" s="1"/>
      <c r="E1654" s="1"/>
      <c r="F1654" s="1"/>
      <c r="G1654" s="1"/>
      <c r="H1654" s="1"/>
      <c r="I1654" s="99"/>
      <c r="J1654" s="99"/>
      <c r="K1654" s="99"/>
      <c r="L1654" s="99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</row>
    <row r="1655" spans="4:35">
      <c r="D1655" s="1"/>
      <c r="E1655" s="1"/>
      <c r="F1655" s="1"/>
      <c r="G1655" s="1"/>
      <c r="H1655" s="1"/>
      <c r="I1655" s="99"/>
      <c r="J1655" s="99"/>
      <c r="K1655" s="99"/>
      <c r="L1655" s="99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99"/>
      <c r="Z1655" s="1"/>
      <c r="AA1655" s="1"/>
      <c r="AB1655" s="1"/>
      <c r="AC1655" s="99"/>
      <c r="AD1655" s="1"/>
      <c r="AE1655" s="1"/>
      <c r="AF1655" s="1"/>
      <c r="AG1655" s="1"/>
      <c r="AH1655" s="1"/>
      <c r="AI1655" s="1"/>
    </row>
    <row r="1656" spans="4:35">
      <c r="D1656" s="1"/>
      <c r="E1656" s="1"/>
      <c r="F1656" s="1"/>
      <c r="G1656" s="1"/>
      <c r="H1656" s="1"/>
      <c r="I1656" s="99"/>
      <c r="J1656" s="99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</row>
    <row r="1657" spans="4:35">
      <c r="D1657" s="1"/>
      <c r="E1657" s="1"/>
      <c r="F1657" s="1"/>
      <c r="G1657" s="1"/>
      <c r="H1657" s="1"/>
      <c r="I1657" s="99"/>
      <c r="J1657" s="99"/>
      <c r="K1657" s="99"/>
      <c r="L1657" s="99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99"/>
      <c r="Z1657" s="99"/>
      <c r="AA1657" s="1"/>
      <c r="AB1657" s="1"/>
      <c r="AC1657" s="99"/>
      <c r="AD1657" s="1"/>
      <c r="AE1657" s="1"/>
      <c r="AF1657" s="1"/>
      <c r="AG1657" s="1"/>
      <c r="AH1657" s="1"/>
      <c r="AI1657" s="1"/>
    </row>
    <row r="1658" spans="4:35">
      <c r="D1658" s="1"/>
      <c r="E1658" s="1"/>
      <c r="F1658" s="1"/>
      <c r="G1658" s="1"/>
      <c r="H1658" s="1"/>
      <c r="I1658" s="99"/>
      <c r="J1658" s="99"/>
      <c r="K1658" s="99"/>
      <c r="L1658" s="99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99"/>
      <c r="Z1658" s="1"/>
      <c r="AA1658" s="1"/>
      <c r="AB1658" s="1"/>
      <c r="AC1658" s="99"/>
      <c r="AD1658" s="1"/>
      <c r="AE1658" s="1"/>
      <c r="AF1658" s="1"/>
      <c r="AG1658" s="1"/>
      <c r="AH1658" s="1"/>
      <c r="AI1658" s="1"/>
    </row>
    <row r="1659" spans="4:35">
      <c r="D1659" s="1"/>
      <c r="E1659" s="1"/>
      <c r="F1659" s="1"/>
      <c r="G1659" s="1"/>
      <c r="H1659" s="1"/>
      <c r="I1659" s="99"/>
      <c r="J1659" s="99"/>
      <c r="K1659" s="99"/>
      <c r="L1659" s="99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99"/>
      <c r="Z1659" s="1"/>
      <c r="AA1659" s="1"/>
      <c r="AB1659" s="1"/>
      <c r="AC1659" s="99"/>
      <c r="AD1659" s="1"/>
      <c r="AE1659" s="1"/>
      <c r="AF1659" s="1"/>
      <c r="AG1659" s="1"/>
      <c r="AH1659" s="1"/>
      <c r="AI1659" s="1"/>
    </row>
    <row r="1660" spans="4:35">
      <c r="D1660" s="1"/>
      <c r="E1660" s="1"/>
      <c r="F1660" s="1"/>
      <c r="G1660" s="1"/>
      <c r="H1660" s="1"/>
      <c r="I1660" s="99"/>
      <c r="J1660" s="99"/>
      <c r="K1660" s="99"/>
      <c r="L1660" s="99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99"/>
      <c r="Z1660" s="1"/>
      <c r="AA1660" s="1"/>
      <c r="AB1660" s="1"/>
      <c r="AC1660" s="99"/>
      <c r="AD1660" s="1"/>
      <c r="AE1660" s="1"/>
      <c r="AF1660" s="1"/>
      <c r="AG1660" s="1"/>
      <c r="AH1660" s="1"/>
      <c r="AI1660" s="1"/>
    </row>
    <row r="1661" spans="4:35">
      <c r="D1661" s="1"/>
      <c r="E1661" s="1"/>
      <c r="F1661" s="1"/>
      <c r="G1661" s="1"/>
      <c r="H1661" s="1"/>
      <c r="I1661" s="99"/>
      <c r="J1661" s="99"/>
      <c r="K1661" s="99"/>
      <c r="L1661" s="99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99"/>
      <c r="Z1661" s="99"/>
      <c r="AA1661" s="1"/>
      <c r="AB1661" s="1"/>
      <c r="AC1661" s="99"/>
      <c r="AD1661" s="1"/>
      <c r="AE1661" s="1"/>
      <c r="AF1661" s="1"/>
      <c r="AG1661" s="1"/>
      <c r="AH1661" s="1"/>
      <c r="AI1661" s="1"/>
    </row>
    <row r="1662" spans="4:35">
      <c r="D1662" s="1"/>
      <c r="E1662" s="1"/>
      <c r="F1662" s="1"/>
      <c r="G1662" s="1"/>
      <c r="H1662" s="1"/>
      <c r="I1662" s="99"/>
      <c r="J1662" s="99"/>
      <c r="K1662" s="99"/>
      <c r="L1662" s="99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99"/>
      <c r="Z1662" s="1"/>
      <c r="AA1662" s="1"/>
      <c r="AB1662" s="1"/>
      <c r="AC1662" s="99"/>
      <c r="AD1662" s="1"/>
      <c r="AE1662" s="1"/>
      <c r="AF1662" s="1"/>
      <c r="AG1662" s="1"/>
      <c r="AH1662" s="1"/>
      <c r="AI1662" s="1"/>
    </row>
    <row r="1663" spans="4:35">
      <c r="D1663" s="1"/>
      <c r="E1663" s="1"/>
      <c r="F1663" s="1"/>
      <c r="G1663" s="1"/>
      <c r="H1663" s="1"/>
      <c r="I1663" s="99"/>
      <c r="J1663" s="99"/>
      <c r="K1663" s="99"/>
      <c r="L1663" s="99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99"/>
      <c r="Z1663" s="1"/>
      <c r="AA1663" s="1"/>
      <c r="AB1663" s="1"/>
      <c r="AC1663" s="99"/>
      <c r="AD1663" s="1"/>
      <c r="AE1663" s="1"/>
      <c r="AF1663" s="1"/>
      <c r="AG1663" s="1"/>
      <c r="AH1663" s="1"/>
      <c r="AI1663" s="1"/>
    </row>
    <row r="1664" spans="4:35">
      <c r="D1664" s="1"/>
      <c r="E1664" s="1"/>
      <c r="F1664" s="1"/>
      <c r="G1664" s="1"/>
      <c r="H1664" s="1"/>
      <c r="I1664" s="99"/>
      <c r="J1664" s="99"/>
      <c r="K1664" s="99"/>
      <c r="L1664" s="99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99"/>
      <c r="Z1664" s="99"/>
      <c r="AA1664" s="1"/>
      <c r="AB1664" s="1"/>
      <c r="AC1664" s="99"/>
      <c r="AD1664" s="1"/>
      <c r="AE1664" s="1"/>
      <c r="AF1664" s="1"/>
      <c r="AG1664" s="1"/>
      <c r="AH1664" s="1"/>
      <c r="AI1664" s="1"/>
    </row>
    <row r="1665" spans="4:35">
      <c r="D1665" s="1"/>
      <c r="E1665" s="1"/>
      <c r="F1665" s="1"/>
      <c r="G1665" s="1"/>
      <c r="H1665" s="1"/>
      <c r="I1665" s="99"/>
      <c r="J1665" s="99"/>
      <c r="K1665" s="99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</row>
    <row r="1666" spans="4:35">
      <c r="D1666" s="1"/>
      <c r="E1666" s="1"/>
      <c r="F1666" s="1"/>
      <c r="G1666" s="1"/>
      <c r="H1666" s="1"/>
      <c r="I1666" s="99"/>
      <c r="J1666" s="99"/>
      <c r="K1666" s="99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</row>
    <row r="1667" spans="4:35">
      <c r="D1667" s="1"/>
      <c r="E1667" s="1"/>
      <c r="F1667" s="1"/>
      <c r="G1667" s="1"/>
      <c r="H1667" s="1"/>
      <c r="I1667" s="99"/>
      <c r="J1667" s="99"/>
      <c r="K1667" s="99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</row>
    <row r="1668" spans="4:35">
      <c r="D1668" s="1"/>
      <c r="E1668" s="1"/>
      <c r="F1668" s="1"/>
      <c r="G1668" s="1"/>
      <c r="H1668" s="1"/>
      <c r="I1668" s="99"/>
      <c r="J1668" s="99"/>
      <c r="K1668" s="99"/>
      <c r="L1668" s="99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99"/>
      <c r="Z1668" s="99"/>
      <c r="AA1668" s="1"/>
      <c r="AB1668" s="1"/>
      <c r="AC1668" s="99"/>
      <c r="AD1668" s="1"/>
      <c r="AE1668" s="1"/>
      <c r="AF1668" s="1"/>
      <c r="AG1668" s="1"/>
      <c r="AH1668" s="1"/>
      <c r="AI1668" s="1"/>
    </row>
    <row r="1669" spans="4:35">
      <c r="D1669" s="1"/>
      <c r="E1669" s="1"/>
      <c r="F1669" s="1"/>
      <c r="G1669" s="1"/>
      <c r="H1669" s="1"/>
      <c r="I1669" s="99"/>
      <c r="J1669" s="99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</row>
    <row r="1670" spans="4:35">
      <c r="D1670" s="1"/>
      <c r="E1670" s="1"/>
      <c r="F1670" s="1"/>
      <c r="G1670" s="1"/>
      <c r="H1670" s="1"/>
      <c r="I1670" s="99"/>
      <c r="J1670" s="99"/>
      <c r="K1670" s="99"/>
      <c r="L1670" s="99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</row>
    <row r="1671" spans="4:35">
      <c r="D1671" s="1"/>
      <c r="E1671" s="1"/>
      <c r="F1671" s="1"/>
      <c r="G1671" s="1"/>
      <c r="H1671" s="1"/>
      <c r="I1671" s="99"/>
      <c r="J1671" s="99"/>
      <c r="K1671" s="99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</row>
    <row r="1672" spans="4:35">
      <c r="D1672" s="1"/>
      <c r="E1672" s="1"/>
      <c r="F1672" s="1"/>
      <c r="G1672" s="1"/>
      <c r="H1672" s="1"/>
      <c r="I1672" s="99"/>
      <c r="J1672" s="99"/>
      <c r="K1672" s="99"/>
      <c r="L1672" s="99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</row>
    <row r="1673" spans="4:35">
      <c r="D1673" s="1"/>
      <c r="E1673" s="1"/>
      <c r="F1673" s="1"/>
      <c r="G1673" s="1"/>
      <c r="H1673" s="1"/>
      <c r="I1673" s="99"/>
      <c r="J1673" s="1"/>
      <c r="K1673" s="99"/>
      <c r="L1673" s="99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</row>
    <row r="1674" spans="4:35">
      <c r="D1674" s="1"/>
      <c r="E1674" s="1"/>
      <c r="F1674" s="1"/>
      <c r="G1674" s="1"/>
      <c r="H1674" s="1"/>
      <c r="I1674" s="99"/>
      <c r="J1674" s="99"/>
      <c r="K1674" s="99"/>
      <c r="L1674" s="99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99"/>
      <c r="Z1674" s="99"/>
      <c r="AA1674" s="1"/>
      <c r="AB1674" s="1"/>
      <c r="AC1674" s="99"/>
      <c r="AD1674" s="1"/>
      <c r="AE1674" s="1"/>
      <c r="AF1674" s="1"/>
      <c r="AG1674" s="1"/>
      <c r="AH1674" s="1"/>
      <c r="AI1674" s="1"/>
    </row>
    <row r="1675" spans="4:35">
      <c r="D1675" s="1"/>
      <c r="E1675" s="1"/>
      <c r="F1675" s="1"/>
      <c r="G1675" s="1"/>
      <c r="H1675" s="1"/>
      <c r="I1675" s="99"/>
      <c r="J1675" s="99"/>
      <c r="K1675" s="99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</row>
    <row r="1676" spans="4:35">
      <c r="D1676" s="1"/>
      <c r="E1676" s="1"/>
      <c r="F1676" s="1"/>
      <c r="G1676" s="1"/>
      <c r="H1676" s="1"/>
      <c r="I1676" s="99"/>
      <c r="J1676" s="99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</row>
    <row r="1677" spans="4:35">
      <c r="D1677" s="1"/>
      <c r="E1677" s="1"/>
      <c r="F1677" s="1"/>
      <c r="G1677" s="1"/>
      <c r="H1677" s="1"/>
      <c r="I1677" s="99"/>
      <c r="J1677" s="99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</row>
    <row r="1678" spans="4:35">
      <c r="D1678" s="1"/>
      <c r="E1678" s="1"/>
      <c r="F1678" s="1"/>
      <c r="G1678" s="1"/>
      <c r="H1678" s="1"/>
      <c r="I1678" s="99"/>
      <c r="J1678" s="99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</row>
    <row r="1679" spans="4:35">
      <c r="D1679" s="1"/>
      <c r="E1679" s="1"/>
      <c r="F1679" s="1"/>
      <c r="G1679" s="1"/>
      <c r="H1679" s="1"/>
      <c r="I1679" s="99"/>
      <c r="J1679" s="99"/>
      <c r="K1679" s="99"/>
      <c r="L1679" s="99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99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</row>
    <row r="1680" spans="4:35">
      <c r="D1680" s="1"/>
      <c r="E1680" s="1"/>
      <c r="F1680" s="1"/>
      <c r="G1680" s="1"/>
      <c r="H1680" s="1"/>
      <c r="I1680" s="99"/>
      <c r="J1680" s="99"/>
      <c r="K1680" s="99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</row>
    <row r="1681" spans="4:35">
      <c r="D1681" s="1"/>
      <c r="E1681" s="1"/>
      <c r="F1681" s="1"/>
      <c r="G1681" s="1"/>
      <c r="H1681" s="1"/>
      <c r="I1681" s="99"/>
      <c r="J1681" s="99"/>
      <c r="K1681" s="99"/>
      <c r="L1681" s="99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99"/>
      <c r="Z1681" s="1"/>
      <c r="AA1681" s="1"/>
      <c r="AB1681" s="1"/>
      <c r="AC1681" s="99"/>
      <c r="AD1681" s="1"/>
      <c r="AE1681" s="1"/>
      <c r="AF1681" s="1"/>
      <c r="AG1681" s="1"/>
      <c r="AH1681" s="1"/>
      <c r="AI1681" s="1"/>
    </row>
    <row r="1682" spans="4:35">
      <c r="D1682" s="1"/>
      <c r="E1682" s="1"/>
      <c r="F1682" s="1"/>
      <c r="G1682" s="1"/>
      <c r="H1682" s="1"/>
      <c r="I1682" s="99"/>
      <c r="J1682" s="99"/>
      <c r="K1682" s="99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</row>
    <row r="1683" spans="4:35">
      <c r="D1683" s="1"/>
      <c r="E1683" s="1"/>
      <c r="F1683" s="1"/>
      <c r="G1683" s="1"/>
      <c r="H1683" s="1"/>
      <c r="I1683" s="99"/>
      <c r="J1683" s="99"/>
      <c r="K1683" s="99"/>
      <c r="L1683" s="99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99"/>
      <c r="Z1683" s="99"/>
      <c r="AA1683" s="1"/>
      <c r="AB1683" s="1"/>
      <c r="AC1683" s="99"/>
      <c r="AD1683" s="1"/>
      <c r="AE1683" s="1"/>
      <c r="AF1683" s="1"/>
      <c r="AG1683" s="1"/>
      <c r="AH1683" s="1"/>
      <c r="AI1683" s="1"/>
    </row>
    <row r="1684" spans="4:35">
      <c r="D1684" s="1"/>
      <c r="E1684" s="1"/>
      <c r="F1684" s="1"/>
      <c r="G1684" s="1"/>
      <c r="H1684" s="1"/>
      <c r="I1684" s="99"/>
      <c r="J1684" s="99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</row>
    <row r="1685" spans="4:35">
      <c r="D1685" s="1"/>
      <c r="E1685" s="1"/>
      <c r="F1685" s="1"/>
      <c r="G1685" s="1"/>
      <c r="H1685" s="1"/>
      <c r="I1685" s="99"/>
      <c r="J1685" s="99"/>
      <c r="K1685" s="99"/>
      <c r="L1685" s="99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99"/>
      <c r="Z1685" s="99"/>
      <c r="AA1685" s="1"/>
      <c r="AB1685" s="1"/>
      <c r="AC1685" s="99"/>
      <c r="AD1685" s="1"/>
      <c r="AE1685" s="1"/>
      <c r="AF1685" s="1"/>
      <c r="AG1685" s="1"/>
      <c r="AH1685" s="1"/>
      <c r="AI1685" s="1"/>
    </row>
    <row r="1686" spans="4:35">
      <c r="D1686" s="1"/>
      <c r="E1686" s="1"/>
      <c r="F1686" s="1"/>
      <c r="G1686" s="1"/>
      <c r="H1686" s="1"/>
      <c r="I1686" s="99"/>
      <c r="J1686" s="99"/>
      <c r="K1686" s="99"/>
      <c r="L1686" s="99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</row>
    <row r="1687" spans="4:35">
      <c r="D1687" s="1"/>
      <c r="E1687" s="1"/>
      <c r="F1687" s="1"/>
      <c r="G1687" s="1"/>
      <c r="H1687" s="1"/>
      <c r="I1687" s="99"/>
      <c r="J1687" s="99"/>
      <c r="K1687" s="99"/>
      <c r="L1687" s="99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99"/>
      <c r="Z1687" s="99"/>
      <c r="AA1687" s="1"/>
      <c r="AB1687" s="1"/>
      <c r="AC1687" s="99"/>
      <c r="AD1687" s="1"/>
      <c r="AE1687" s="1"/>
      <c r="AF1687" s="1"/>
      <c r="AG1687" s="1"/>
      <c r="AH1687" s="1"/>
      <c r="AI1687" s="1"/>
    </row>
    <row r="1688" spans="4:35">
      <c r="D1688" s="1"/>
      <c r="E1688" s="1"/>
      <c r="F1688" s="1"/>
      <c r="G1688" s="1"/>
      <c r="H1688" s="1"/>
      <c r="I1688" s="99"/>
      <c r="J1688" s="99"/>
      <c r="K1688" s="99"/>
      <c r="L1688" s="99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</row>
    <row r="1689" spans="4:35">
      <c r="D1689" s="1"/>
      <c r="E1689" s="1"/>
      <c r="F1689" s="1"/>
      <c r="G1689" s="1"/>
      <c r="H1689" s="1"/>
      <c r="I1689" s="99"/>
      <c r="J1689" s="99"/>
      <c r="K1689" s="99"/>
      <c r="L1689" s="99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99"/>
      <c r="Z1689" s="1"/>
      <c r="AA1689" s="1"/>
      <c r="AB1689" s="1"/>
      <c r="AC1689" s="99"/>
      <c r="AD1689" s="1"/>
      <c r="AE1689" s="1"/>
      <c r="AF1689" s="1"/>
      <c r="AG1689" s="1"/>
      <c r="AH1689" s="1"/>
      <c r="AI1689" s="1"/>
    </row>
    <row r="1690" spans="4:35">
      <c r="D1690" s="1"/>
      <c r="E1690" s="1"/>
      <c r="F1690" s="1"/>
      <c r="G1690" s="1"/>
      <c r="H1690" s="1"/>
      <c r="I1690" s="99"/>
      <c r="J1690" s="99"/>
      <c r="K1690" s="99"/>
      <c r="L1690" s="99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</row>
    <row r="1691" spans="4:35">
      <c r="D1691" s="1"/>
      <c r="E1691" s="1"/>
      <c r="F1691" s="1"/>
      <c r="G1691" s="1"/>
      <c r="H1691" s="1"/>
      <c r="I1691" s="99"/>
      <c r="J1691" s="99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</row>
    <row r="1692" spans="4:35">
      <c r="D1692" s="1"/>
      <c r="E1692" s="1"/>
      <c r="F1692" s="1"/>
      <c r="G1692" s="1"/>
      <c r="H1692" s="1"/>
      <c r="I1692" s="99"/>
      <c r="J1692" s="99"/>
      <c r="K1692" s="99"/>
      <c r="L1692" s="99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99"/>
      <c r="Z1692" s="99"/>
      <c r="AA1692" s="1"/>
      <c r="AB1692" s="1"/>
      <c r="AC1692" s="99"/>
      <c r="AD1692" s="1"/>
      <c r="AE1692" s="1"/>
      <c r="AF1692" s="1"/>
      <c r="AG1692" s="1"/>
      <c r="AH1692" s="1"/>
      <c r="AI1692" s="1"/>
    </row>
    <row r="1693" spans="4:35">
      <c r="D1693" s="1"/>
      <c r="E1693" s="1"/>
      <c r="F1693" s="1"/>
      <c r="G1693" s="1"/>
      <c r="H1693" s="1"/>
      <c r="I1693" s="99"/>
      <c r="J1693" s="99"/>
      <c r="K1693" s="99"/>
      <c r="L1693" s="99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99"/>
      <c r="Z1693" s="99"/>
      <c r="AA1693" s="1"/>
      <c r="AB1693" s="1"/>
      <c r="AC1693" s="99"/>
      <c r="AD1693" s="1"/>
      <c r="AE1693" s="1"/>
      <c r="AF1693" s="1"/>
      <c r="AG1693" s="1"/>
      <c r="AH1693" s="1"/>
      <c r="AI1693" s="1"/>
    </row>
    <row r="1694" spans="4:35">
      <c r="D1694" s="1"/>
      <c r="E1694" s="1"/>
      <c r="F1694" s="1"/>
      <c r="G1694" s="1"/>
      <c r="H1694" s="1"/>
      <c r="I1694" s="99"/>
      <c r="J1694" s="99"/>
      <c r="K1694" s="99"/>
      <c r="L1694" s="99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</row>
    <row r="1695" spans="4:35">
      <c r="D1695" s="1"/>
      <c r="E1695" s="1"/>
      <c r="F1695" s="1"/>
      <c r="G1695" s="1"/>
      <c r="H1695" s="1"/>
      <c r="I1695" s="99"/>
      <c r="J1695" s="99"/>
      <c r="K1695" s="99"/>
      <c r="L1695" s="99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</row>
    <row r="1696" spans="4:35">
      <c r="D1696" s="1"/>
      <c r="E1696" s="1"/>
      <c r="F1696" s="1"/>
      <c r="G1696" s="1"/>
      <c r="H1696" s="1"/>
      <c r="I1696" s="99"/>
      <c r="J1696" s="99"/>
      <c r="K1696" s="99"/>
      <c r="L1696" s="99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99"/>
      <c r="Z1696" s="1"/>
      <c r="AA1696" s="1"/>
      <c r="AB1696" s="1"/>
      <c r="AC1696" s="99"/>
      <c r="AD1696" s="1"/>
      <c r="AE1696" s="1"/>
      <c r="AF1696" s="1"/>
      <c r="AG1696" s="1"/>
      <c r="AH1696" s="1"/>
      <c r="AI1696" s="1"/>
    </row>
    <row r="1697" spans="4:35">
      <c r="D1697" s="1"/>
      <c r="E1697" s="1"/>
      <c r="F1697" s="1"/>
      <c r="G1697" s="1"/>
      <c r="H1697" s="1"/>
      <c r="I1697" s="99"/>
      <c r="J1697" s="99"/>
      <c r="K1697" s="99"/>
      <c r="L1697" s="99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99"/>
      <c r="Z1697" s="1"/>
      <c r="AA1697" s="1"/>
      <c r="AB1697" s="1"/>
      <c r="AC1697" s="99"/>
      <c r="AD1697" s="1"/>
      <c r="AE1697" s="1"/>
      <c r="AF1697" s="1"/>
      <c r="AG1697" s="1"/>
      <c r="AH1697" s="1"/>
      <c r="AI1697" s="1"/>
    </row>
    <row r="1698" spans="4:35">
      <c r="D1698" s="1"/>
      <c r="E1698" s="1"/>
      <c r="F1698" s="1"/>
      <c r="G1698" s="1"/>
      <c r="H1698" s="1"/>
      <c r="I1698" s="99"/>
      <c r="J1698" s="99"/>
      <c r="K1698" s="99"/>
      <c r="L1698" s="99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99"/>
      <c r="Z1698" s="99"/>
      <c r="AA1698" s="1"/>
      <c r="AB1698" s="1"/>
      <c r="AC1698" s="99"/>
      <c r="AD1698" s="1"/>
      <c r="AE1698" s="1"/>
      <c r="AF1698" s="1"/>
      <c r="AG1698" s="1"/>
      <c r="AH1698" s="1"/>
      <c r="AI1698" s="1"/>
    </row>
    <row r="1699" spans="4:35">
      <c r="D1699" s="1"/>
      <c r="E1699" s="1"/>
      <c r="F1699" s="1"/>
      <c r="G1699" s="1"/>
      <c r="H1699" s="1"/>
      <c r="I1699" s="99"/>
      <c r="J1699" s="99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</row>
    <row r="1700" spans="4:35">
      <c r="D1700" s="1"/>
      <c r="E1700" s="1"/>
      <c r="F1700" s="1"/>
      <c r="G1700" s="1"/>
      <c r="H1700" s="1"/>
      <c r="I1700" s="99"/>
      <c r="J1700" s="99"/>
      <c r="K1700" s="99"/>
      <c r="L1700" s="99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99"/>
      <c r="Z1700" s="99"/>
      <c r="AA1700" s="1"/>
      <c r="AB1700" s="1"/>
      <c r="AC1700" s="99"/>
      <c r="AD1700" s="1"/>
      <c r="AE1700" s="1"/>
      <c r="AF1700" s="1"/>
      <c r="AG1700" s="1"/>
      <c r="AH1700" s="1"/>
      <c r="AI1700" s="1"/>
    </row>
    <row r="1701" spans="4:35">
      <c r="D1701" s="1"/>
      <c r="E1701" s="1"/>
      <c r="F1701" s="1"/>
      <c r="G1701" s="1"/>
      <c r="H1701" s="1"/>
      <c r="I1701" s="99"/>
      <c r="J1701" s="99"/>
      <c r="K1701" s="99"/>
      <c r="L1701" s="99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99"/>
      <c r="Z1701" s="99"/>
      <c r="AA1701" s="1"/>
      <c r="AB1701" s="1"/>
      <c r="AC1701" s="1"/>
      <c r="AD1701" s="1"/>
      <c r="AE1701" s="1"/>
      <c r="AF1701" s="1"/>
      <c r="AG1701" s="1"/>
      <c r="AH1701" s="1"/>
      <c r="AI1701" s="1"/>
    </row>
    <row r="1702" spans="4:35">
      <c r="D1702" s="1"/>
      <c r="E1702" s="1"/>
      <c r="F1702" s="1"/>
      <c r="G1702" s="1"/>
      <c r="H1702" s="1"/>
      <c r="I1702" s="99"/>
      <c r="J1702" s="99"/>
      <c r="K1702" s="99"/>
      <c r="L1702" s="99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</row>
    <row r="1703" spans="4:35">
      <c r="D1703" s="1"/>
      <c r="E1703" s="1"/>
      <c r="F1703" s="1"/>
      <c r="G1703" s="1"/>
      <c r="H1703" s="1"/>
      <c r="I1703" s="99"/>
      <c r="J1703" s="99"/>
      <c r="K1703" s="99"/>
      <c r="L1703" s="99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99"/>
      <c r="Z1703" s="99"/>
      <c r="AA1703" s="1"/>
      <c r="AB1703" s="1"/>
      <c r="AC1703" s="99"/>
      <c r="AD1703" s="1"/>
      <c r="AE1703" s="1"/>
      <c r="AF1703" s="1"/>
      <c r="AG1703" s="1"/>
      <c r="AH1703" s="1"/>
      <c r="AI1703" s="1"/>
    </row>
    <row r="1704" spans="4:35">
      <c r="D1704" s="1"/>
      <c r="E1704" s="1"/>
      <c r="F1704" s="1"/>
      <c r="G1704" s="1"/>
      <c r="H1704" s="1"/>
      <c r="I1704" s="99"/>
      <c r="J1704" s="99"/>
      <c r="K1704" s="99"/>
      <c r="L1704" s="99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</row>
    <row r="1705" spans="4:35">
      <c r="D1705" s="1"/>
      <c r="E1705" s="1"/>
      <c r="F1705" s="1"/>
      <c r="G1705" s="1"/>
      <c r="H1705" s="1"/>
      <c r="I1705" s="99"/>
      <c r="J1705" s="99"/>
      <c r="K1705" s="99"/>
      <c r="L1705" s="99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99"/>
      <c r="Z1705" s="1"/>
      <c r="AA1705" s="1"/>
      <c r="AB1705" s="1"/>
      <c r="AC1705" s="99"/>
      <c r="AD1705" s="1"/>
      <c r="AE1705" s="1"/>
      <c r="AF1705" s="1"/>
      <c r="AG1705" s="1"/>
      <c r="AH1705" s="1"/>
      <c r="AI1705" s="1"/>
    </row>
    <row r="1706" spans="4:35">
      <c r="D1706" s="1"/>
      <c r="E1706" s="1"/>
      <c r="F1706" s="1"/>
      <c r="G1706" s="1"/>
      <c r="H1706" s="1"/>
      <c r="I1706" s="99"/>
      <c r="J1706" s="99"/>
      <c r="K1706" s="99"/>
      <c r="L1706" s="99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</row>
    <row r="1707" spans="4:35">
      <c r="D1707" s="1"/>
      <c r="E1707" s="1"/>
      <c r="F1707" s="1"/>
      <c r="G1707" s="1"/>
      <c r="H1707" s="1"/>
      <c r="I1707" s="99"/>
      <c r="J1707" s="99"/>
      <c r="K1707" s="99"/>
      <c r="L1707" s="99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99"/>
      <c r="Z1707" s="99"/>
      <c r="AA1707" s="1"/>
      <c r="AB1707" s="1"/>
      <c r="AC1707" s="99"/>
      <c r="AD1707" s="1"/>
      <c r="AE1707" s="1"/>
      <c r="AF1707" s="1"/>
      <c r="AG1707" s="1"/>
      <c r="AH1707" s="1"/>
      <c r="AI1707" s="1"/>
    </row>
    <row r="1708" spans="4:35">
      <c r="D1708" s="1"/>
      <c r="E1708" s="1"/>
      <c r="F1708" s="1"/>
      <c r="G1708" s="1"/>
      <c r="H1708" s="1"/>
      <c r="I1708" s="99"/>
      <c r="J1708" s="99"/>
      <c r="K1708" s="99"/>
      <c r="L1708" s="99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99"/>
      <c r="Z1708" s="1"/>
      <c r="AA1708" s="1"/>
      <c r="AB1708" s="1"/>
      <c r="AC1708" s="99"/>
      <c r="AD1708" s="1"/>
      <c r="AE1708" s="1"/>
      <c r="AF1708" s="1"/>
      <c r="AG1708" s="1"/>
      <c r="AH1708" s="1"/>
      <c r="AI1708" s="1"/>
    </row>
    <row r="1709" spans="4:35">
      <c r="D1709" s="1"/>
      <c r="E1709" s="1"/>
      <c r="F1709" s="1"/>
      <c r="G1709" s="1"/>
      <c r="H1709" s="1"/>
      <c r="I1709" s="99"/>
      <c r="J1709" s="99"/>
      <c r="K1709" s="99"/>
      <c r="L1709" s="99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99"/>
      <c r="Z1709" s="99"/>
      <c r="AA1709" s="1"/>
      <c r="AB1709" s="1"/>
      <c r="AC1709" s="99"/>
      <c r="AD1709" s="1"/>
      <c r="AE1709" s="1"/>
      <c r="AF1709" s="1"/>
      <c r="AG1709" s="1"/>
      <c r="AH1709" s="1"/>
      <c r="AI1709" s="1"/>
    </row>
    <row r="1710" spans="4:35">
      <c r="D1710" s="1"/>
      <c r="E1710" s="1"/>
      <c r="F1710" s="1"/>
      <c r="G1710" s="1"/>
      <c r="H1710" s="1"/>
      <c r="I1710" s="99"/>
      <c r="J1710" s="99"/>
      <c r="K1710" s="99"/>
      <c r="L1710" s="99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99"/>
      <c r="Z1710" s="1"/>
      <c r="AA1710" s="1"/>
      <c r="AB1710" s="1"/>
      <c r="AC1710" s="99"/>
      <c r="AD1710" s="1"/>
      <c r="AE1710" s="1"/>
      <c r="AF1710" s="1"/>
      <c r="AG1710" s="1"/>
      <c r="AH1710" s="1"/>
      <c r="AI1710" s="1"/>
    </row>
    <row r="1711" spans="4:35">
      <c r="D1711" s="1"/>
      <c r="E1711" s="1"/>
      <c r="F1711" s="1"/>
      <c r="G1711" s="1"/>
      <c r="H1711" s="1"/>
      <c r="I1711" s="99"/>
      <c r="J1711" s="99"/>
      <c r="K1711" s="99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</row>
    <row r="1712" spans="4:35">
      <c r="D1712" s="1"/>
      <c r="E1712" s="1"/>
      <c r="F1712" s="1"/>
      <c r="G1712" s="1"/>
      <c r="H1712" s="1"/>
      <c r="I1712" s="99"/>
      <c r="J1712" s="99"/>
      <c r="K1712" s="99"/>
      <c r="L1712" s="99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99"/>
      <c r="Z1712" s="99"/>
      <c r="AA1712" s="1"/>
      <c r="AB1712" s="1"/>
      <c r="AC1712" s="99"/>
      <c r="AD1712" s="1"/>
      <c r="AE1712" s="1"/>
      <c r="AF1712" s="1"/>
      <c r="AG1712" s="1"/>
      <c r="AH1712" s="1"/>
      <c r="AI1712" s="1"/>
    </row>
    <row r="1713" spans="4:35">
      <c r="D1713" s="1"/>
      <c r="E1713" s="1"/>
      <c r="F1713" s="1"/>
      <c r="G1713" s="1"/>
      <c r="H1713" s="1"/>
      <c r="I1713" s="99"/>
      <c r="J1713" s="99"/>
      <c r="K1713" s="99"/>
      <c r="L1713" s="99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99"/>
      <c r="Z1713" s="99"/>
      <c r="AA1713" s="1"/>
      <c r="AB1713" s="1"/>
      <c r="AC1713" s="99"/>
      <c r="AD1713" s="1"/>
      <c r="AE1713" s="1"/>
      <c r="AF1713" s="1"/>
      <c r="AG1713" s="1"/>
      <c r="AH1713" s="1"/>
      <c r="AI1713" s="1"/>
    </row>
    <row r="1714" spans="4:35">
      <c r="D1714" s="1"/>
      <c r="E1714" s="1"/>
      <c r="F1714" s="1"/>
      <c r="G1714" s="1"/>
      <c r="H1714" s="1"/>
      <c r="I1714" s="99"/>
      <c r="J1714" s="99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</row>
    <row r="1715" spans="4:35">
      <c r="D1715" s="1"/>
      <c r="E1715" s="1"/>
      <c r="F1715" s="1"/>
      <c r="G1715" s="1"/>
      <c r="H1715" s="1"/>
      <c r="I1715" s="99"/>
      <c r="J1715" s="99"/>
      <c r="K1715" s="99"/>
      <c r="L1715" s="99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99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</row>
    <row r="1716" spans="4:35">
      <c r="D1716" s="1"/>
      <c r="E1716" s="1"/>
      <c r="F1716" s="1"/>
      <c r="G1716" s="1"/>
      <c r="H1716" s="1"/>
      <c r="I1716" s="99"/>
      <c r="J1716" s="99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</row>
    <row r="1717" spans="4:35">
      <c r="D1717" s="1"/>
      <c r="E1717" s="1"/>
      <c r="F1717" s="1"/>
      <c r="G1717" s="1"/>
      <c r="H1717" s="1"/>
      <c r="I1717" s="99"/>
      <c r="J1717" s="99"/>
      <c r="K1717" s="99"/>
      <c r="L1717" s="99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99"/>
      <c r="Z1717" s="1"/>
      <c r="AA1717" s="1"/>
      <c r="AB1717" s="1"/>
      <c r="AC1717" s="99"/>
      <c r="AD1717" s="1"/>
      <c r="AE1717" s="1"/>
      <c r="AF1717" s="1"/>
      <c r="AG1717" s="1"/>
      <c r="AH1717" s="1"/>
      <c r="AI1717" s="1"/>
    </row>
    <row r="1718" spans="4:35">
      <c r="D1718" s="1"/>
      <c r="E1718" s="1"/>
      <c r="F1718" s="1"/>
      <c r="G1718" s="1"/>
      <c r="H1718" s="1"/>
      <c r="I1718" s="99"/>
      <c r="J1718" s="99"/>
      <c r="K1718" s="99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</row>
    <row r="1719" spans="4:35">
      <c r="D1719" s="1"/>
      <c r="E1719" s="1"/>
      <c r="F1719" s="1"/>
      <c r="G1719" s="1"/>
      <c r="H1719" s="1"/>
      <c r="I1719" s="99"/>
      <c r="J1719" s="99"/>
      <c r="K1719" s="99"/>
      <c r="L1719" s="99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99"/>
      <c r="Z1719" s="1"/>
      <c r="AA1719" s="1"/>
      <c r="AB1719" s="1"/>
      <c r="AC1719" s="99"/>
      <c r="AD1719" s="1"/>
      <c r="AE1719" s="1"/>
      <c r="AF1719" s="1"/>
      <c r="AG1719" s="1"/>
      <c r="AH1719" s="1"/>
      <c r="AI1719" s="1"/>
    </row>
    <row r="1720" spans="4:35">
      <c r="D1720" s="1"/>
      <c r="E1720" s="1"/>
      <c r="F1720" s="1"/>
      <c r="G1720" s="1"/>
      <c r="H1720" s="1"/>
      <c r="I1720" s="99"/>
      <c r="J1720" s="99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</row>
    <row r="1721" spans="4:35">
      <c r="D1721" s="1"/>
      <c r="E1721" s="1"/>
      <c r="F1721" s="1"/>
      <c r="G1721" s="1"/>
      <c r="H1721" s="1"/>
      <c r="I1721" s="99"/>
      <c r="J1721" s="99"/>
      <c r="K1721" s="99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</row>
    <row r="1722" spans="4:35">
      <c r="D1722" s="1"/>
      <c r="E1722" s="1"/>
      <c r="F1722" s="1"/>
      <c r="G1722" s="1"/>
      <c r="H1722" s="1"/>
      <c r="I1722" s="99"/>
      <c r="J1722" s="99"/>
      <c r="K1722" s="99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</row>
    <row r="1723" spans="4:35">
      <c r="D1723" s="1"/>
      <c r="E1723" s="1"/>
      <c r="F1723" s="1"/>
      <c r="G1723" s="1"/>
      <c r="H1723" s="1"/>
      <c r="I1723" s="99"/>
      <c r="J1723" s="99"/>
      <c r="K1723" s="99"/>
      <c r="L1723" s="99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99"/>
      <c r="Z1723" s="1"/>
      <c r="AA1723" s="1"/>
      <c r="AB1723" s="1"/>
      <c r="AC1723" s="99"/>
      <c r="AD1723" s="1"/>
      <c r="AE1723" s="1"/>
      <c r="AF1723" s="1"/>
      <c r="AG1723" s="1"/>
      <c r="AH1723" s="1"/>
      <c r="AI1723" s="1"/>
    </row>
    <row r="1724" spans="4:35">
      <c r="D1724" s="1"/>
      <c r="E1724" s="1"/>
      <c r="F1724" s="1"/>
      <c r="G1724" s="1"/>
      <c r="H1724" s="1"/>
      <c r="I1724" s="99"/>
      <c r="J1724" s="99"/>
      <c r="K1724" s="99"/>
      <c r="L1724" s="99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99"/>
      <c r="Z1724" s="99"/>
      <c r="AA1724" s="1"/>
      <c r="AB1724" s="1"/>
      <c r="AC1724" s="99"/>
      <c r="AD1724" s="1"/>
      <c r="AE1724" s="1"/>
      <c r="AF1724" s="1"/>
      <c r="AG1724" s="1"/>
      <c r="AH1724" s="1"/>
      <c r="AI1724" s="1"/>
    </row>
    <row r="1725" spans="4:35">
      <c r="D1725" s="1"/>
      <c r="E1725" s="1"/>
      <c r="F1725" s="1"/>
      <c r="G1725" s="1"/>
      <c r="H1725" s="1"/>
      <c r="I1725" s="99"/>
      <c r="J1725" s="99"/>
      <c r="K1725" s="99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</row>
    <row r="1726" spans="4:35">
      <c r="D1726" s="1"/>
      <c r="E1726" s="1"/>
      <c r="F1726" s="1"/>
      <c r="G1726" s="1"/>
      <c r="H1726" s="1"/>
      <c r="I1726" s="99"/>
      <c r="J1726" s="99"/>
      <c r="K1726" s="99"/>
      <c r="L1726" s="99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99"/>
      <c r="Z1726" s="1"/>
      <c r="AA1726" s="1"/>
      <c r="AB1726" s="1"/>
      <c r="AC1726" s="99"/>
      <c r="AD1726" s="1"/>
      <c r="AE1726" s="1"/>
      <c r="AF1726" s="1"/>
      <c r="AG1726" s="1"/>
      <c r="AH1726" s="1"/>
      <c r="AI1726" s="1"/>
    </row>
    <row r="1727" spans="4:35">
      <c r="D1727" s="1"/>
      <c r="E1727" s="1"/>
      <c r="F1727" s="1"/>
      <c r="G1727" s="1"/>
      <c r="H1727" s="1"/>
      <c r="I1727" s="99"/>
      <c r="J1727" s="99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</row>
    <row r="1728" spans="4:35">
      <c r="D1728" s="1"/>
      <c r="E1728" s="1"/>
      <c r="F1728" s="1"/>
      <c r="G1728" s="1"/>
      <c r="H1728" s="1"/>
      <c r="I1728" s="99"/>
      <c r="J1728" s="99"/>
      <c r="K1728" s="99"/>
      <c r="L1728" s="99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</row>
    <row r="1729" spans="4:35">
      <c r="D1729" s="1"/>
      <c r="E1729" s="1"/>
      <c r="F1729" s="1"/>
      <c r="G1729" s="1"/>
      <c r="H1729" s="1"/>
      <c r="I1729" s="99"/>
      <c r="J1729" s="99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</row>
    <row r="1730" spans="4:35">
      <c r="D1730" s="1"/>
      <c r="E1730" s="1"/>
      <c r="F1730" s="1"/>
      <c r="G1730" s="1"/>
      <c r="H1730" s="1"/>
      <c r="I1730" s="99"/>
      <c r="J1730" s="99"/>
      <c r="K1730" s="99"/>
      <c r="L1730" s="99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99"/>
      <c r="Z1730" s="99"/>
      <c r="AA1730" s="1"/>
      <c r="AB1730" s="1"/>
      <c r="AC1730" s="99"/>
      <c r="AD1730" s="1"/>
      <c r="AE1730" s="1"/>
      <c r="AF1730" s="1"/>
      <c r="AG1730" s="1"/>
      <c r="AH1730" s="1"/>
      <c r="AI1730" s="1"/>
    </row>
    <row r="1731" spans="4:35">
      <c r="D1731" s="1"/>
      <c r="E1731" s="1"/>
      <c r="F1731" s="1"/>
      <c r="G1731" s="1"/>
      <c r="H1731" s="1"/>
      <c r="I1731" s="99"/>
      <c r="J1731" s="99"/>
      <c r="K1731" s="99"/>
      <c r="L1731" s="99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99"/>
      <c r="Z1731" s="99"/>
      <c r="AA1731" s="1"/>
      <c r="AB1731" s="1"/>
      <c r="AC1731" s="99"/>
      <c r="AD1731" s="1"/>
      <c r="AE1731" s="1"/>
      <c r="AF1731" s="1"/>
      <c r="AG1731" s="1"/>
      <c r="AH1731" s="1"/>
      <c r="AI1731" s="1"/>
    </row>
    <row r="1732" spans="4:35">
      <c r="D1732" s="1"/>
      <c r="E1732" s="1"/>
      <c r="F1732" s="1"/>
      <c r="G1732" s="1"/>
      <c r="H1732" s="1"/>
      <c r="I1732" s="99"/>
      <c r="J1732" s="99"/>
      <c r="K1732" s="99"/>
      <c r="L1732" s="99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</row>
    <row r="1733" spans="4:35">
      <c r="D1733" s="1"/>
      <c r="E1733" s="1"/>
      <c r="F1733" s="1"/>
      <c r="G1733" s="1"/>
      <c r="H1733" s="1"/>
      <c r="I1733" s="99"/>
      <c r="J1733" s="99"/>
      <c r="K1733" s="99"/>
      <c r="L1733" s="99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</row>
    <row r="1734" spans="4:35">
      <c r="D1734" s="1"/>
      <c r="E1734" s="1"/>
      <c r="F1734" s="1"/>
      <c r="G1734" s="1"/>
      <c r="H1734" s="1"/>
      <c r="I1734" s="99"/>
      <c r="J1734" s="99"/>
      <c r="K1734" s="99"/>
      <c r="L1734" s="99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99"/>
      <c r="Z1734" s="1"/>
      <c r="AA1734" s="1"/>
      <c r="AB1734" s="1"/>
      <c r="AC1734" s="99"/>
      <c r="AD1734" s="1"/>
      <c r="AE1734" s="1"/>
      <c r="AF1734" s="1"/>
      <c r="AG1734" s="1"/>
      <c r="AH1734" s="1"/>
      <c r="AI1734" s="1"/>
    </row>
    <row r="1735" spans="4:35">
      <c r="D1735" s="1"/>
      <c r="E1735" s="1"/>
      <c r="F1735" s="1"/>
      <c r="G1735" s="1"/>
      <c r="H1735" s="1"/>
      <c r="I1735" s="99"/>
      <c r="J1735" s="99"/>
      <c r="K1735" s="99"/>
      <c r="L1735" s="99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99"/>
      <c r="Z1735" s="1"/>
      <c r="AA1735" s="1"/>
      <c r="AB1735" s="1"/>
      <c r="AC1735" s="99"/>
      <c r="AD1735" s="1"/>
      <c r="AE1735" s="1"/>
      <c r="AF1735" s="1"/>
      <c r="AG1735" s="1"/>
      <c r="AH1735" s="1"/>
      <c r="AI1735" s="1"/>
    </row>
    <row r="1736" spans="4:35">
      <c r="D1736" s="1"/>
      <c r="E1736" s="1"/>
      <c r="F1736" s="1"/>
      <c r="G1736" s="1"/>
      <c r="H1736" s="1"/>
      <c r="I1736" s="99"/>
      <c r="J1736" s="99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</row>
    <row r="1737" spans="4:35">
      <c r="D1737" s="1"/>
      <c r="E1737" s="1"/>
      <c r="F1737" s="1"/>
      <c r="G1737" s="1"/>
      <c r="H1737" s="1"/>
      <c r="I1737" s="99"/>
      <c r="J1737" s="99"/>
      <c r="K1737" s="99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</row>
    <row r="1738" spans="4:35">
      <c r="D1738" s="1"/>
      <c r="E1738" s="1"/>
      <c r="F1738" s="1"/>
      <c r="G1738" s="1"/>
      <c r="H1738" s="1"/>
      <c r="I1738" s="99"/>
      <c r="J1738" s="99"/>
      <c r="K1738" s="99"/>
      <c r="L1738" s="99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</row>
    <row r="1739" spans="4:35">
      <c r="D1739" s="1"/>
      <c r="E1739" s="1"/>
      <c r="F1739" s="1"/>
      <c r="G1739" s="1"/>
      <c r="H1739" s="1"/>
      <c r="I1739" s="99"/>
      <c r="J1739" s="99"/>
      <c r="K1739" s="99"/>
      <c r="L1739" s="99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</row>
    <row r="1740" spans="4:35">
      <c r="D1740" s="1"/>
      <c r="E1740" s="1"/>
      <c r="F1740" s="1"/>
      <c r="G1740" s="1"/>
      <c r="H1740" s="1"/>
      <c r="I1740" s="99"/>
      <c r="J1740" s="99"/>
      <c r="K1740" s="99"/>
      <c r="L1740" s="99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99"/>
      <c r="Z1740" s="1"/>
      <c r="AA1740" s="1"/>
      <c r="AB1740" s="1"/>
      <c r="AC1740" s="99"/>
      <c r="AD1740" s="1"/>
      <c r="AE1740" s="1"/>
      <c r="AF1740" s="1"/>
      <c r="AG1740" s="1"/>
      <c r="AH1740" s="1"/>
      <c r="AI1740" s="1"/>
    </row>
    <row r="1741" spans="4:35">
      <c r="D1741" s="1"/>
      <c r="E1741" s="1"/>
      <c r="F1741" s="1"/>
      <c r="G1741" s="1"/>
      <c r="H1741" s="1"/>
      <c r="I1741" s="99"/>
      <c r="J1741" s="99"/>
      <c r="K1741" s="99"/>
      <c r="L1741" s="99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99"/>
      <c r="Z1741" s="99"/>
      <c r="AA1741" s="1"/>
      <c r="AB1741" s="1"/>
      <c r="AC1741" s="99"/>
      <c r="AD1741" s="1"/>
      <c r="AE1741" s="1"/>
      <c r="AF1741" s="1"/>
      <c r="AG1741" s="1"/>
      <c r="AH1741" s="1"/>
      <c r="AI1741" s="1"/>
    </row>
    <row r="1742" spans="4:35">
      <c r="D1742" s="1"/>
      <c r="E1742" s="1"/>
      <c r="F1742" s="1"/>
      <c r="G1742" s="1"/>
      <c r="H1742" s="1"/>
      <c r="I1742" s="99"/>
      <c r="J1742" s="99"/>
      <c r="K1742" s="99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</row>
    <row r="1743" spans="4:35">
      <c r="D1743" s="1"/>
      <c r="E1743" s="1"/>
      <c r="F1743" s="1"/>
      <c r="G1743" s="1"/>
      <c r="H1743" s="1"/>
      <c r="I1743" s="99"/>
      <c r="J1743" s="99"/>
      <c r="K1743" s="99"/>
      <c r="L1743" s="99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99"/>
      <c r="Z1743" s="99"/>
      <c r="AA1743" s="1"/>
      <c r="AB1743" s="1"/>
      <c r="AC1743" s="99"/>
      <c r="AD1743" s="1"/>
      <c r="AE1743" s="1"/>
      <c r="AF1743" s="1"/>
      <c r="AG1743" s="1"/>
      <c r="AH1743" s="1"/>
      <c r="AI1743" s="1"/>
    </row>
    <row r="1744" spans="4:35">
      <c r="D1744" s="1"/>
      <c r="E1744" s="1"/>
      <c r="F1744" s="1"/>
      <c r="G1744" s="1"/>
      <c r="H1744" s="1"/>
      <c r="I1744" s="99"/>
      <c r="J1744" s="99"/>
      <c r="K1744" s="99"/>
      <c r="L1744" s="99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99"/>
      <c r="Z1744" s="99"/>
      <c r="AA1744" s="1"/>
      <c r="AB1744" s="1"/>
      <c r="AC1744" s="99"/>
      <c r="AD1744" s="1"/>
      <c r="AE1744" s="1"/>
      <c r="AF1744" s="1"/>
      <c r="AG1744" s="1"/>
      <c r="AH1744" s="1"/>
      <c r="AI1744" s="1"/>
    </row>
    <row r="1745" spans="4:35">
      <c r="D1745" s="1"/>
      <c r="E1745" s="1"/>
      <c r="F1745" s="1"/>
      <c r="G1745" s="1"/>
      <c r="H1745" s="1"/>
      <c r="I1745" s="99"/>
      <c r="J1745" s="99"/>
      <c r="K1745" s="99"/>
      <c r="L1745" s="99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99"/>
      <c r="Z1745" s="99"/>
      <c r="AA1745" s="1"/>
      <c r="AB1745" s="1"/>
      <c r="AC1745" s="99"/>
      <c r="AD1745" s="1"/>
      <c r="AE1745" s="1"/>
      <c r="AF1745" s="1"/>
      <c r="AG1745" s="1"/>
      <c r="AH1745" s="1"/>
      <c r="AI1745" s="1"/>
    </row>
    <row r="1746" spans="4:35">
      <c r="D1746" s="1"/>
      <c r="E1746" s="1"/>
      <c r="F1746" s="1"/>
      <c r="G1746" s="1"/>
      <c r="H1746" s="1"/>
      <c r="I1746" s="99"/>
      <c r="J1746" s="99"/>
      <c r="K1746" s="99"/>
      <c r="L1746" s="99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99"/>
      <c r="Z1746" s="99"/>
      <c r="AA1746" s="1"/>
      <c r="AB1746" s="1"/>
      <c r="AC1746" s="99"/>
      <c r="AD1746" s="1"/>
      <c r="AE1746" s="1"/>
      <c r="AF1746" s="1"/>
      <c r="AG1746" s="1"/>
      <c r="AH1746" s="1"/>
      <c r="AI1746" s="1"/>
    </row>
    <row r="1747" spans="4:35">
      <c r="D1747" s="1"/>
      <c r="E1747" s="1"/>
      <c r="F1747" s="1"/>
      <c r="G1747" s="1"/>
      <c r="H1747" s="1"/>
      <c r="I1747" s="99"/>
      <c r="J1747" s="99"/>
      <c r="K1747" s="99"/>
      <c r="L1747" s="99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99"/>
      <c r="Z1747" s="99"/>
      <c r="AA1747" s="1"/>
      <c r="AB1747" s="1"/>
      <c r="AC1747" s="99"/>
      <c r="AD1747" s="1"/>
      <c r="AE1747" s="1"/>
      <c r="AF1747" s="1"/>
      <c r="AG1747" s="1"/>
      <c r="AH1747" s="1"/>
      <c r="AI1747" s="1"/>
    </row>
    <row r="1748" spans="4:35">
      <c r="D1748" s="1"/>
      <c r="E1748" s="1"/>
      <c r="F1748" s="1"/>
      <c r="G1748" s="1"/>
      <c r="H1748" s="1"/>
      <c r="I1748" s="99"/>
      <c r="J1748" s="99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</row>
    <row r="1749" spans="4:35">
      <c r="D1749" s="1"/>
      <c r="E1749" s="1"/>
      <c r="F1749" s="1"/>
      <c r="G1749" s="1"/>
      <c r="H1749" s="1"/>
      <c r="I1749" s="99"/>
      <c r="J1749" s="99"/>
      <c r="K1749" s="99"/>
      <c r="L1749" s="99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</row>
    <row r="1750" spans="4:35">
      <c r="D1750" s="1"/>
      <c r="E1750" s="1"/>
      <c r="F1750" s="1"/>
      <c r="G1750" s="1"/>
      <c r="H1750" s="1"/>
      <c r="I1750" s="99"/>
      <c r="J1750" s="99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</row>
    <row r="1751" spans="4:35">
      <c r="D1751" s="1"/>
      <c r="E1751" s="1"/>
      <c r="F1751" s="1"/>
      <c r="G1751" s="1"/>
      <c r="H1751" s="1"/>
      <c r="I1751" s="99"/>
      <c r="J1751" s="99"/>
      <c r="K1751" s="99"/>
      <c r="L1751" s="99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99"/>
      <c r="Z1751" s="1"/>
      <c r="AA1751" s="1"/>
      <c r="AB1751" s="1"/>
      <c r="AC1751" s="99"/>
      <c r="AD1751" s="1"/>
      <c r="AE1751" s="1"/>
      <c r="AF1751" s="1"/>
      <c r="AG1751" s="1"/>
      <c r="AH1751" s="1"/>
      <c r="AI1751" s="1"/>
    </row>
    <row r="1752" spans="4:35">
      <c r="D1752" s="1"/>
      <c r="E1752" s="1"/>
      <c r="F1752" s="1"/>
      <c r="G1752" s="1"/>
      <c r="H1752" s="1"/>
      <c r="I1752" s="99"/>
      <c r="J1752" s="99"/>
      <c r="K1752" s="99"/>
      <c r="L1752" s="99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99"/>
      <c r="Z1752" s="1"/>
      <c r="AA1752" s="1"/>
      <c r="AB1752" s="1"/>
      <c r="AC1752" s="99"/>
      <c r="AD1752" s="1"/>
      <c r="AE1752" s="1"/>
      <c r="AF1752" s="1"/>
      <c r="AG1752" s="1"/>
      <c r="AH1752" s="1"/>
      <c r="AI1752" s="1"/>
    </row>
    <row r="1753" spans="4:35">
      <c r="D1753" s="1"/>
      <c r="E1753" s="1"/>
      <c r="F1753" s="1"/>
      <c r="G1753" s="1"/>
      <c r="H1753" s="1"/>
      <c r="I1753" s="99"/>
      <c r="J1753" s="99"/>
      <c r="K1753" s="99"/>
      <c r="L1753" s="99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99"/>
      <c r="Z1753" s="1"/>
      <c r="AA1753" s="1"/>
      <c r="AB1753" s="1"/>
      <c r="AC1753" s="99"/>
      <c r="AD1753" s="1"/>
      <c r="AE1753" s="1"/>
      <c r="AF1753" s="1"/>
      <c r="AG1753" s="1"/>
      <c r="AH1753" s="1"/>
      <c r="AI1753" s="1"/>
    </row>
    <row r="1754" spans="4:35">
      <c r="D1754" s="1"/>
      <c r="E1754" s="1"/>
      <c r="F1754" s="1"/>
      <c r="G1754" s="1"/>
      <c r="H1754" s="1"/>
      <c r="I1754" s="99"/>
      <c r="J1754" s="99"/>
      <c r="K1754" s="99"/>
      <c r="L1754" s="99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99"/>
      <c r="Z1754" s="1"/>
      <c r="AA1754" s="1"/>
      <c r="AB1754" s="1"/>
      <c r="AC1754" s="99"/>
      <c r="AD1754" s="1"/>
      <c r="AE1754" s="1"/>
      <c r="AF1754" s="1"/>
      <c r="AG1754" s="1"/>
      <c r="AH1754" s="1"/>
      <c r="AI1754" s="1"/>
    </row>
    <row r="1755" spans="4:35">
      <c r="D1755" s="1"/>
      <c r="E1755" s="1"/>
      <c r="F1755" s="1"/>
      <c r="G1755" s="1"/>
      <c r="H1755" s="1"/>
      <c r="I1755" s="99"/>
      <c r="J1755" s="99"/>
      <c r="K1755" s="99"/>
      <c r="L1755" s="99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99"/>
      <c r="Z1755" s="1"/>
      <c r="AA1755" s="1"/>
      <c r="AB1755" s="1"/>
      <c r="AC1755" s="99"/>
      <c r="AD1755" s="1"/>
      <c r="AE1755" s="1"/>
      <c r="AF1755" s="1"/>
      <c r="AG1755" s="1"/>
      <c r="AH1755" s="1"/>
      <c r="AI1755" s="1"/>
    </row>
    <row r="1756" spans="4:35">
      <c r="D1756" s="1"/>
      <c r="E1756" s="1"/>
      <c r="F1756" s="1"/>
      <c r="G1756" s="1"/>
      <c r="H1756" s="1"/>
      <c r="I1756" s="99"/>
      <c r="J1756" s="99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</row>
    <row r="1757" spans="4:35">
      <c r="D1757" s="1"/>
      <c r="E1757" s="1"/>
      <c r="F1757" s="1"/>
      <c r="G1757" s="1"/>
      <c r="H1757" s="1"/>
      <c r="I1757" s="99"/>
      <c r="J1757" s="99"/>
      <c r="K1757" s="99"/>
      <c r="L1757" s="99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99"/>
      <c r="Z1757" s="1"/>
      <c r="AA1757" s="1"/>
      <c r="AB1757" s="1"/>
      <c r="AC1757" s="99"/>
      <c r="AD1757" s="1"/>
      <c r="AE1757" s="1"/>
      <c r="AF1757" s="1"/>
      <c r="AG1757" s="1"/>
      <c r="AH1757" s="1"/>
      <c r="AI1757" s="1"/>
    </row>
    <row r="1758" spans="4:35">
      <c r="D1758" s="1"/>
      <c r="E1758" s="1"/>
      <c r="F1758" s="1"/>
      <c r="G1758" s="1"/>
      <c r="H1758" s="1"/>
      <c r="I1758" s="99"/>
      <c r="J1758" s="99"/>
      <c r="K1758" s="99"/>
      <c r="L1758" s="99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</row>
    <row r="1759" spans="4:35">
      <c r="D1759" s="1"/>
      <c r="E1759" s="1"/>
      <c r="F1759" s="1"/>
      <c r="G1759" s="1"/>
      <c r="H1759" s="1"/>
      <c r="I1759" s="99"/>
      <c r="J1759" s="99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</row>
    <row r="1760" spans="4:35">
      <c r="D1760" s="1"/>
      <c r="E1760" s="1"/>
      <c r="F1760" s="1"/>
      <c r="G1760" s="1"/>
      <c r="H1760" s="1"/>
      <c r="I1760" s="99"/>
      <c r="J1760" s="99"/>
      <c r="K1760" s="99"/>
      <c r="L1760" s="99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99"/>
      <c r="Z1760" s="99"/>
      <c r="AA1760" s="1"/>
      <c r="AB1760" s="1"/>
      <c r="AC1760" s="99"/>
      <c r="AD1760" s="1"/>
      <c r="AE1760" s="1"/>
      <c r="AF1760" s="1"/>
      <c r="AG1760" s="1"/>
      <c r="AH1760" s="1"/>
      <c r="AI1760" s="1"/>
    </row>
    <row r="1761" spans="4:35">
      <c r="D1761" s="1"/>
      <c r="E1761" s="1"/>
      <c r="F1761" s="1"/>
      <c r="G1761" s="1"/>
      <c r="H1761" s="1"/>
      <c r="I1761" s="99"/>
      <c r="J1761" s="99"/>
      <c r="K1761" s="99"/>
      <c r="L1761" s="99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99"/>
      <c r="Z1761" s="99"/>
      <c r="AA1761" s="1"/>
      <c r="AB1761" s="1"/>
      <c r="AC1761" s="99"/>
      <c r="AD1761" s="1"/>
      <c r="AE1761" s="1"/>
      <c r="AF1761" s="1"/>
      <c r="AG1761" s="1"/>
      <c r="AH1761" s="1"/>
      <c r="AI1761" s="1"/>
    </row>
    <row r="1762" spans="4:35">
      <c r="D1762" s="1"/>
      <c r="E1762" s="1"/>
      <c r="F1762" s="1"/>
      <c r="G1762" s="1"/>
      <c r="H1762" s="1"/>
      <c r="I1762" s="99"/>
      <c r="J1762" s="99"/>
      <c r="K1762" s="99"/>
      <c r="L1762" s="99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99"/>
      <c r="Z1762" s="1"/>
      <c r="AA1762" s="1"/>
      <c r="AB1762" s="1"/>
      <c r="AC1762" s="99"/>
      <c r="AD1762" s="1"/>
      <c r="AE1762" s="1"/>
      <c r="AF1762" s="1"/>
      <c r="AG1762" s="1"/>
      <c r="AH1762" s="1"/>
      <c r="AI1762" s="1"/>
    </row>
    <row r="1763" spans="4:35">
      <c r="D1763" s="1"/>
      <c r="E1763" s="1"/>
      <c r="F1763" s="1"/>
      <c r="G1763" s="1"/>
      <c r="H1763" s="1"/>
      <c r="I1763" s="99"/>
      <c r="J1763" s="99"/>
      <c r="K1763" s="99"/>
      <c r="L1763" s="99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</row>
    <row r="1764" spans="4:35">
      <c r="D1764" s="1"/>
      <c r="E1764" s="1"/>
      <c r="F1764" s="1"/>
      <c r="G1764" s="1"/>
      <c r="H1764" s="1"/>
      <c r="I1764" s="99"/>
      <c r="J1764" s="99"/>
      <c r="K1764" s="99"/>
      <c r="L1764" s="99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99"/>
      <c r="Z1764" s="1"/>
      <c r="AA1764" s="1"/>
      <c r="AB1764" s="1"/>
      <c r="AC1764" s="99"/>
      <c r="AD1764" s="1"/>
      <c r="AE1764" s="1"/>
      <c r="AF1764" s="1"/>
      <c r="AG1764" s="1"/>
      <c r="AH1764" s="1"/>
      <c r="AI1764" s="1"/>
    </row>
    <row r="1765" spans="4:35">
      <c r="D1765" s="1"/>
      <c r="E1765" s="1"/>
      <c r="F1765" s="1"/>
      <c r="G1765" s="1"/>
      <c r="H1765" s="1"/>
      <c r="I1765" s="99"/>
      <c r="J1765" s="99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</row>
    <row r="1766" spans="4:35">
      <c r="D1766" s="1"/>
      <c r="E1766" s="1"/>
      <c r="F1766" s="1"/>
      <c r="G1766" s="1"/>
      <c r="H1766" s="1"/>
      <c r="I1766" s="99"/>
      <c r="J1766" s="99"/>
      <c r="K1766" s="99"/>
      <c r="L1766" s="99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</row>
    <row r="1767" spans="4:35">
      <c r="D1767" s="1"/>
      <c r="E1767" s="1"/>
      <c r="F1767" s="1"/>
      <c r="G1767" s="1"/>
      <c r="H1767" s="1"/>
      <c r="I1767" s="99"/>
      <c r="J1767" s="99"/>
      <c r="K1767" s="99"/>
      <c r="L1767" s="99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99"/>
      <c r="Z1767" s="99"/>
      <c r="AA1767" s="1"/>
      <c r="AB1767" s="1"/>
      <c r="AC1767" s="99"/>
      <c r="AD1767" s="1"/>
      <c r="AE1767" s="1"/>
      <c r="AF1767" s="1"/>
      <c r="AG1767" s="1"/>
      <c r="AH1767" s="1"/>
      <c r="AI1767" s="1"/>
    </row>
    <row r="1768" spans="4:35">
      <c r="D1768" s="1"/>
      <c r="E1768" s="1"/>
      <c r="F1768" s="1"/>
      <c r="G1768" s="1"/>
      <c r="H1768" s="1"/>
      <c r="I1768" s="99"/>
      <c r="J1768" s="99"/>
      <c r="K1768" s="99"/>
      <c r="L1768" s="99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99"/>
      <c r="Z1768" s="99"/>
      <c r="AA1768" s="1"/>
      <c r="AB1768" s="1"/>
      <c r="AC1768" s="99"/>
      <c r="AD1768" s="1"/>
      <c r="AE1768" s="1"/>
      <c r="AF1768" s="1"/>
      <c r="AG1768" s="1"/>
      <c r="AH1768" s="1"/>
      <c r="AI1768" s="1"/>
    </row>
    <row r="1769" spans="4:35">
      <c r="D1769" s="1"/>
      <c r="E1769" s="1"/>
      <c r="F1769" s="1"/>
      <c r="G1769" s="1"/>
      <c r="H1769" s="1"/>
      <c r="I1769" s="99"/>
      <c r="J1769" s="99"/>
      <c r="K1769" s="99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</row>
    <row r="1770" spans="4:35">
      <c r="D1770" s="1"/>
      <c r="E1770" s="1"/>
      <c r="F1770" s="1"/>
      <c r="G1770" s="1"/>
      <c r="H1770" s="1"/>
      <c r="I1770" s="99"/>
      <c r="J1770" s="99"/>
      <c r="K1770" s="99"/>
      <c r="L1770" s="99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99"/>
      <c r="Z1770" s="1"/>
      <c r="AA1770" s="1"/>
      <c r="AB1770" s="1"/>
      <c r="AC1770" s="99"/>
      <c r="AD1770" s="1"/>
      <c r="AE1770" s="1"/>
      <c r="AF1770" s="1"/>
      <c r="AG1770" s="1"/>
      <c r="AH1770" s="1"/>
      <c r="AI1770" s="1"/>
    </row>
    <row r="1771" spans="4:35">
      <c r="D1771" s="1"/>
      <c r="E1771" s="1"/>
      <c r="F1771" s="1"/>
      <c r="G1771" s="1"/>
      <c r="H1771" s="1"/>
      <c r="I1771" s="99"/>
      <c r="J1771" s="99"/>
      <c r="K1771" s="99"/>
      <c r="L1771" s="99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99"/>
      <c r="Z1771" s="1"/>
      <c r="AA1771" s="1"/>
      <c r="AB1771" s="1"/>
      <c r="AC1771" s="99"/>
      <c r="AD1771" s="1"/>
      <c r="AE1771" s="1"/>
      <c r="AF1771" s="1"/>
      <c r="AG1771" s="1"/>
      <c r="AH1771" s="1"/>
      <c r="AI1771" s="1"/>
    </row>
    <row r="1772" spans="4:35">
      <c r="D1772" s="1"/>
      <c r="E1772" s="1"/>
      <c r="F1772" s="1"/>
      <c r="G1772" s="1"/>
      <c r="H1772" s="1"/>
      <c r="I1772" s="99"/>
      <c r="J1772" s="99"/>
      <c r="K1772" s="99"/>
      <c r="L1772" s="99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99"/>
      <c r="Z1772" s="1"/>
      <c r="AA1772" s="1"/>
      <c r="AB1772" s="1"/>
      <c r="AC1772" s="99"/>
      <c r="AD1772" s="1"/>
      <c r="AE1772" s="1"/>
      <c r="AF1772" s="1"/>
      <c r="AG1772" s="1"/>
      <c r="AH1772" s="1"/>
      <c r="AI1772" s="1"/>
    </row>
    <row r="1773" spans="4:35">
      <c r="D1773" s="1"/>
      <c r="E1773" s="1"/>
      <c r="F1773" s="1"/>
      <c r="G1773" s="1"/>
      <c r="H1773" s="1"/>
      <c r="I1773" s="99"/>
      <c r="J1773" s="99"/>
      <c r="K1773" s="99"/>
      <c r="L1773" s="99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99"/>
      <c r="Z1773" s="1"/>
      <c r="AA1773" s="1"/>
      <c r="AB1773" s="1"/>
      <c r="AC1773" s="99"/>
      <c r="AD1773" s="1"/>
      <c r="AE1773" s="1"/>
      <c r="AF1773" s="1"/>
      <c r="AG1773" s="1"/>
      <c r="AH1773" s="1"/>
      <c r="AI1773" s="1"/>
    </row>
    <row r="1774" spans="4:35">
      <c r="D1774" s="1"/>
      <c r="E1774" s="1"/>
      <c r="F1774" s="1"/>
      <c r="G1774" s="1"/>
      <c r="H1774" s="1"/>
      <c r="I1774" s="99"/>
      <c r="J1774" s="99"/>
      <c r="K1774" s="99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</row>
    <row r="1775" spans="4:35">
      <c r="D1775" s="1"/>
      <c r="E1775" s="1"/>
      <c r="F1775" s="1"/>
      <c r="G1775" s="1"/>
      <c r="H1775" s="1"/>
      <c r="I1775" s="99"/>
      <c r="J1775" s="99"/>
      <c r="K1775" s="99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</row>
    <row r="1776" spans="4:35">
      <c r="D1776" s="1"/>
      <c r="E1776" s="1"/>
      <c r="F1776" s="1"/>
      <c r="G1776" s="1"/>
      <c r="H1776" s="1"/>
      <c r="I1776" s="99"/>
      <c r="J1776" s="99"/>
      <c r="K1776" s="99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</row>
    <row r="1777" spans="4:35">
      <c r="D1777" s="1"/>
      <c r="E1777" s="1"/>
      <c r="F1777" s="1"/>
      <c r="G1777" s="1"/>
      <c r="H1777" s="1"/>
      <c r="I1777" s="99"/>
      <c r="J1777" s="99"/>
      <c r="K1777" s="99"/>
      <c r="L1777" s="99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99"/>
      <c r="Z1777" s="1"/>
      <c r="AA1777" s="1"/>
      <c r="AB1777" s="1"/>
      <c r="AC1777" s="99"/>
      <c r="AD1777" s="1"/>
      <c r="AE1777" s="1"/>
      <c r="AF1777" s="1"/>
      <c r="AG1777" s="1"/>
      <c r="AH1777" s="1"/>
      <c r="AI1777" s="1"/>
    </row>
    <row r="1778" spans="4:35">
      <c r="D1778" s="1"/>
      <c r="E1778" s="1"/>
      <c r="F1778" s="1"/>
      <c r="G1778" s="1"/>
      <c r="H1778" s="1"/>
      <c r="I1778" s="99"/>
      <c r="J1778" s="99"/>
      <c r="K1778" s="99"/>
      <c r="L1778" s="99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99"/>
      <c r="Z1778" s="1"/>
      <c r="AA1778" s="1"/>
      <c r="AB1778" s="1"/>
      <c r="AC1778" s="99"/>
      <c r="AD1778" s="1"/>
      <c r="AE1778" s="1"/>
      <c r="AF1778" s="1"/>
      <c r="AG1778" s="1"/>
      <c r="AH1778" s="1"/>
      <c r="AI1778" s="1"/>
    </row>
    <row r="1779" spans="4:35">
      <c r="D1779" s="1"/>
      <c r="E1779" s="1"/>
      <c r="F1779" s="1"/>
      <c r="G1779" s="1"/>
      <c r="H1779" s="1"/>
      <c r="I1779" s="99"/>
      <c r="J1779" s="99"/>
      <c r="K1779" s="99"/>
      <c r="L1779" s="99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99"/>
      <c r="Z1779" s="99"/>
      <c r="AA1779" s="1"/>
      <c r="AB1779" s="1"/>
      <c r="AC1779" s="99"/>
      <c r="AD1779" s="1"/>
      <c r="AE1779" s="1"/>
      <c r="AF1779" s="1"/>
      <c r="AG1779" s="1"/>
      <c r="AH1779" s="1"/>
      <c r="AI1779" s="1"/>
    </row>
    <row r="1780" spans="4:35">
      <c r="D1780" s="1"/>
      <c r="E1780" s="1"/>
      <c r="F1780" s="1"/>
      <c r="G1780" s="1"/>
      <c r="H1780" s="1"/>
      <c r="I1780" s="99"/>
      <c r="J1780" s="99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</row>
    <row r="1781" spans="4:35">
      <c r="D1781" s="1"/>
      <c r="E1781" s="1"/>
      <c r="F1781" s="1"/>
      <c r="G1781" s="1"/>
      <c r="H1781" s="1"/>
      <c r="I1781" s="99"/>
      <c r="J1781" s="99"/>
      <c r="K1781" s="99"/>
      <c r="L1781" s="99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99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</row>
    <row r="1782" spans="4:35">
      <c r="D1782" s="1"/>
      <c r="E1782" s="1"/>
      <c r="F1782" s="1"/>
      <c r="G1782" s="1"/>
      <c r="H1782" s="1"/>
      <c r="I1782" s="99"/>
      <c r="J1782" s="99"/>
      <c r="K1782" s="99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</row>
    <row r="1783" spans="4:35">
      <c r="D1783" s="1"/>
      <c r="E1783" s="1"/>
      <c r="F1783" s="1"/>
      <c r="G1783" s="1"/>
      <c r="H1783" s="1"/>
      <c r="I1783" s="99"/>
      <c r="J1783" s="99"/>
      <c r="K1783" s="99"/>
      <c r="L1783" s="99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99"/>
      <c r="Z1783" s="99"/>
      <c r="AA1783" s="1"/>
      <c r="AB1783" s="1"/>
      <c r="AC1783" s="99"/>
      <c r="AD1783" s="1"/>
      <c r="AE1783" s="1"/>
      <c r="AF1783" s="1"/>
      <c r="AG1783" s="1"/>
      <c r="AH1783" s="1"/>
      <c r="AI1783" s="1"/>
    </row>
    <row r="1784" spans="4:35">
      <c r="D1784" s="1"/>
      <c r="E1784" s="1"/>
      <c r="F1784" s="1"/>
      <c r="G1784" s="1"/>
      <c r="H1784" s="1"/>
      <c r="I1784" s="99"/>
      <c r="J1784" s="99"/>
      <c r="K1784" s="99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</row>
    <row r="1785" spans="4:35">
      <c r="D1785" s="1"/>
      <c r="E1785" s="1"/>
      <c r="F1785" s="1"/>
      <c r="G1785" s="1"/>
      <c r="H1785" s="1"/>
      <c r="I1785" s="99"/>
      <c r="J1785" s="99"/>
      <c r="K1785" s="99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</row>
    <row r="1786" spans="4:35">
      <c r="D1786" s="1"/>
      <c r="E1786" s="1"/>
      <c r="F1786" s="1"/>
      <c r="G1786" s="1"/>
      <c r="H1786" s="1"/>
      <c r="I1786" s="99"/>
      <c r="J1786" s="99"/>
      <c r="K1786" s="99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</row>
    <row r="1787" spans="4:35">
      <c r="D1787" s="1"/>
      <c r="E1787" s="1"/>
      <c r="F1787" s="1"/>
      <c r="G1787" s="1"/>
      <c r="H1787" s="1"/>
      <c r="I1787" s="99"/>
      <c r="J1787" s="99"/>
      <c r="K1787" s="99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</row>
    <row r="1788" spans="4:35">
      <c r="D1788" s="1"/>
      <c r="E1788" s="1"/>
      <c r="F1788" s="1"/>
      <c r="G1788" s="1"/>
      <c r="H1788" s="1"/>
      <c r="I1788" s="99"/>
      <c r="J1788" s="99"/>
      <c r="K1788" s="99"/>
      <c r="L1788" s="99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99"/>
      <c r="Z1788" s="99"/>
      <c r="AA1788" s="1"/>
      <c r="AB1788" s="1"/>
      <c r="AC1788" s="99"/>
      <c r="AD1788" s="1"/>
      <c r="AE1788" s="1"/>
      <c r="AF1788" s="1"/>
      <c r="AG1788" s="1"/>
      <c r="AH1788" s="1"/>
      <c r="AI1788" s="1"/>
    </row>
    <row r="1789" spans="4:35">
      <c r="D1789" s="1"/>
      <c r="E1789" s="1"/>
      <c r="F1789" s="1"/>
      <c r="G1789" s="1"/>
      <c r="H1789" s="1"/>
      <c r="I1789" s="99"/>
      <c r="J1789" s="99"/>
      <c r="K1789" s="99"/>
      <c r="L1789" s="99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99"/>
      <c r="Z1789" s="1"/>
      <c r="AA1789" s="1"/>
      <c r="AB1789" s="1"/>
      <c r="AC1789" s="99"/>
      <c r="AD1789" s="1"/>
      <c r="AE1789" s="1"/>
      <c r="AF1789" s="1"/>
      <c r="AG1789" s="1"/>
      <c r="AH1789" s="1"/>
      <c r="AI1789" s="1"/>
    </row>
    <row r="1790" spans="4:35">
      <c r="D1790" s="1"/>
      <c r="E1790" s="1"/>
      <c r="F1790" s="1"/>
      <c r="G1790" s="1"/>
      <c r="H1790" s="1"/>
      <c r="I1790" s="99"/>
      <c r="J1790" s="99"/>
      <c r="K1790" s="99"/>
      <c r="L1790" s="99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99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</row>
    <row r="1791" spans="4:35">
      <c r="D1791" s="1"/>
      <c r="E1791" s="1"/>
      <c r="F1791" s="1"/>
      <c r="G1791" s="1"/>
      <c r="H1791" s="1"/>
      <c r="I1791" s="99"/>
      <c r="J1791" s="99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</row>
    <row r="1792" spans="4:35">
      <c r="D1792" s="1"/>
      <c r="E1792" s="1"/>
      <c r="F1792" s="1"/>
      <c r="G1792" s="1"/>
      <c r="H1792" s="1"/>
      <c r="I1792" s="99"/>
      <c r="J1792" s="99"/>
      <c r="K1792" s="99"/>
      <c r="L1792" s="99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99"/>
      <c r="Z1792" s="1"/>
      <c r="AA1792" s="1"/>
      <c r="AB1792" s="1"/>
      <c r="AC1792" s="99"/>
      <c r="AD1792" s="1"/>
      <c r="AE1792" s="1"/>
      <c r="AF1792" s="1"/>
      <c r="AG1792" s="1"/>
      <c r="AH1792" s="1"/>
      <c r="AI1792" s="1"/>
    </row>
    <row r="1793" spans="4:35">
      <c r="D1793" s="1"/>
      <c r="E1793" s="1"/>
      <c r="F1793" s="1"/>
      <c r="G1793" s="1"/>
      <c r="H1793" s="1"/>
      <c r="I1793" s="99"/>
      <c r="J1793" s="99"/>
      <c r="K1793" s="99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</row>
    <row r="1794" spans="4:35">
      <c r="D1794" s="1"/>
      <c r="E1794" s="1"/>
      <c r="F1794" s="1"/>
      <c r="G1794" s="1"/>
      <c r="H1794" s="1"/>
      <c r="I1794" s="99"/>
      <c r="J1794" s="99"/>
      <c r="K1794" s="99"/>
      <c r="L1794" s="99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99"/>
      <c r="Z1794" s="1"/>
      <c r="AA1794" s="1"/>
      <c r="AB1794" s="1"/>
      <c r="AC1794" s="99"/>
      <c r="AD1794" s="1"/>
      <c r="AE1794" s="1"/>
      <c r="AF1794" s="1"/>
      <c r="AG1794" s="1"/>
      <c r="AH1794" s="1"/>
      <c r="AI1794" s="1"/>
    </row>
    <row r="1795" spans="4:35">
      <c r="D1795" s="1"/>
      <c r="E1795" s="1"/>
      <c r="F1795" s="1"/>
      <c r="G1795" s="1"/>
      <c r="H1795" s="1"/>
      <c r="I1795" s="99"/>
      <c r="J1795" s="99"/>
      <c r="K1795" s="99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</row>
    <row r="1796" spans="4:35">
      <c r="D1796" s="1"/>
      <c r="E1796" s="1"/>
      <c r="F1796" s="1"/>
      <c r="G1796" s="1"/>
      <c r="H1796" s="1"/>
      <c r="I1796" s="99"/>
      <c r="J1796" s="99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</row>
    <row r="1797" spans="4:35">
      <c r="D1797" s="1"/>
      <c r="E1797" s="1"/>
      <c r="F1797" s="1"/>
      <c r="G1797" s="1"/>
      <c r="H1797" s="1"/>
      <c r="I1797" s="99"/>
      <c r="J1797" s="99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</row>
    <row r="1798" spans="4:35">
      <c r="D1798" s="1"/>
      <c r="E1798" s="1"/>
      <c r="F1798" s="1"/>
      <c r="G1798" s="1"/>
      <c r="H1798" s="1"/>
      <c r="I1798" s="99"/>
      <c r="J1798" s="99"/>
      <c r="K1798" s="99"/>
      <c r="L1798" s="99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99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</row>
    <row r="1799" spans="4:35">
      <c r="D1799" s="1"/>
      <c r="E1799" s="1"/>
      <c r="F1799" s="1"/>
      <c r="G1799" s="1"/>
      <c r="H1799" s="1"/>
      <c r="I1799" s="99"/>
      <c r="J1799" s="99"/>
      <c r="K1799" s="99"/>
      <c r="L1799" s="99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99"/>
      <c r="Z1799" s="1"/>
      <c r="AA1799" s="1"/>
      <c r="AB1799" s="1"/>
      <c r="AC1799" s="99"/>
      <c r="AD1799" s="1"/>
      <c r="AE1799" s="1"/>
      <c r="AF1799" s="1"/>
      <c r="AG1799" s="1"/>
      <c r="AH1799" s="1"/>
      <c r="AI1799" s="1"/>
    </row>
    <row r="1800" spans="4:35">
      <c r="D1800" s="1"/>
      <c r="E1800" s="1"/>
      <c r="F1800" s="1"/>
      <c r="G1800" s="1"/>
      <c r="H1800" s="1"/>
      <c r="I1800" s="99"/>
      <c r="J1800" s="99"/>
      <c r="K1800" s="99"/>
      <c r="L1800" s="99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99"/>
      <c r="Z1800" s="99"/>
      <c r="AA1800" s="1"/>
      <c r="AB1800" s="1"/>
      <c r="AC1800" s="99"/>
      <c r="AD1800" s="1"/>
      <c r="AE1800" s="1"/>
      <c r="AF1800" s="1"/>
      <c r="AG1800" s="1"/>
      <c r="AH1800" s="1"/>
      <c r="AI1800" s="1"/>
    </row>
    <row r="1801" spans="4:35">
      <c r="D1801" s="1"/>
      <c r="E1801" s="1"/>
      <c r="F1801" s="1"/>
      <c r="G1801" s="1"/>
      <c r="H1801" s="1"/>
      <c r="I1801" s="99"/>
      <c r="J1801" s="99"/>
      <c r="K1801" s="99"/>
      <c r="L1801" s="99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99"/>
      <c r="Z1801" s="1"/>
      <c r="AA1801" s="1"/>
      <c r="AB1801" s="1"/>
      <c r="AC1801" s="99"/>
      <c r="AD1801" s="1"/>
      <c r="AE1801" s="1"/>
      <c r="AF1801" s="1"/>
      <c r="AG1801" s="1"/>
      <c r="AH1801" s="1"/>
      <c r="AI1801" s="1"/>
    </row>
    <row r="1802" spans="4:35">
      <c r="D1802" s="1"/>
      <c r="E1802" s="1"/>
      <c r="F1802" s="1"/>
      <c r="G1802" s="1"/>
      <c r="H1802" s="1"/>
      <c r="I1802" s="99"/>
      <c r="J1802" s="99"/>
      <c r="K1802" s="99"/>
      <c r="L1802" s="99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99"/>
      <c r="Z1802" s="99"/>
      <c r="AA1802" s="1"/>
      <c r="AB1802" s="1"/>
      <c r="AC1802" s="99"/>
      <c r="AD1802" s="1"/>
      <c r="AE1802" s="1"/>
      <c r="AF1802" s="1"/>
      <c r="AG1802" s="1"/>
      <c r="AH1802" s="1"/>
      <c r="AI1802" s="1"/>
    </row>
    <row r="1803" spans="4:35">
      <c r="D1803" s="1"/>
      <c r="E1803" s="1"/>
      <c r="F1803" s="1"/>
      <c r="G1803" s="1"/>
      <c r="H1803" s="1"/>
      <c r="I1803" s="99"/>
      <c r="J1803" s="99"/>
      <c r="K1803" s="99"/>
      <c r="L1803" s="99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99"/>
      <c r="Z1803" s="99"/>
      <c r="AA1803" s="1"/>
      <c r="AB1803" s="1"/>
      <c r="AC1803" s="99"/>
      <c r="AD1803" s="1"/>
      <c r="AE1803" s="1"/>
      <c r="AF1803" s="1"/>
      <c r="AG1803" s="1"/>
      <c r="AH1803" s="1"/>
      <c r="AI1803" s="1"/>
    </row>
    <row r="1804" spans="4:35">
      <c r="D1804" s="1"/>
      <c r="E1804" s="1"/>
      <c r="F1804" s="1"/>
      <c r="G1804" s="1"/>
      <c r="H1804" s="1"/>
      <c r="I1804" s="99"/>
      <c r="J1804" s="99"/>
      <c r="K1804" s="99"/>
      <c r="L1804" s="99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99"/>
      <c r="Z1804" s="1"/>
      <c r="AA1804" s="1"/>
      <c r="AB1804" s="1"/>
      <c r="AC1804" s="99"/>
      <c r="AD1804" s="1"/>
      <c r="AE1804" s="1"/>
      <c r="AF1804" s="1"/>
      <c r="AG1804" s="1"/>
      <c r="AH1804" s="1"/>
      <c r="AI1804" s="1"/>
    </row>
    <row r="1805" spans="4:35">
      <c r="D1805" s="1"/>
      <c r="E1805" s="1"/>
      <c r="F1805" s="1"/>
      <c r="G1805" s="1"/>
      <c r="H1805" s="1"/>
      <c r="I1805" s="99"/>
      <c r="J1805" s="99"/>
      <c r="K1805" s="99"/>
      <c r="L1805" s="99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99"/>
      <c r="Z1805" s="1"/>
      <c r="AA1805" s="1"/>
      <c r="AB1805" s="1"/>
      <c r="AC1805" s="99"/>
      <c r="AD1805" s="1"/>
      <c r="AE1805" s="1"/>
      <c r="AF1805" s="1"/>
      <c r="AG1805" s="1"/>
      <c r="AH1805" s="1"/>
      <c r="AI1805" s="1"/>
    </row>
    <row r="1806" spans="4:35">
      <c r="D1806" s="1"/>
      <c r="E1806" s="1"/>
      <c r="F1806" s="1"/>
      <c r="G1806" s="1"/>
      <c r="H1806" s="1"/>
      <c r="I1806" s="99"/>
      <c r="J1806" s="99"/>
      <c r="K1806" s="99"/>
      <c r="L1806" s="99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</row>
    <row r="1807" spans="4:35">
      <c r="D1807" s="1"/>
      <c r="E1807" s="1"/>
      <c r="F1807" s="1"/>
      <c r="G1807" s="1"/>
      <c r="H1807" s="1"/>
      <c r="I1807" s="99"/>
      <c r="J1807" s="99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</row>
    <row r="1808" spans="4:35">
      <c r="D1808" s="1"/>
      <c r="E1808" s="1"/>
      <c r="F1808" s="1"/>
      <c r="G1808" s="1"/>
      <c r="H1808" s="1"/>
      <c r="I1808" s="99"/>
      <c r="J1808" s="99"/>
      <c r="K1808" s="99"/>
      <c r="L1808" s="99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99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</row>
    <row r="1809" spans="4:35">
      <c r="D1809" s="1"/>
      <c r="E1809" s="1"/>
      <c r="F1809" s="1"/>
      <c r="G1809" s="1"/>
      <c r="H1809" s="1"/>
      <c r="I1809" s="99"/>
      <c r="J1809" s="99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</row>
    <row r="1810" spans="4:35">
      <c r="D1810" s="1"/>
      <c r="E1810" s="1"/>
      <c r="F1810" s="1"/>
      <c r="G1810" s="1"/>
      <c r="H1810" s="1"/>
      <c r="I1810" s="99"/>
      <c r="J1810" s="99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</row>
    <row r="1811" spans="4:35">
      <c r="D1811" s="1"/>
      <c r="E1811" s="1"/>
      <c r="F1811" s="1"/>
      <c r="G1811" s="1"/>
      <c r="H1811" s="1"/>
      <c r="I1811" s="99"/>
      <c r="J1811" s="99"/>
      <c r="K1811" s="99"/>
      <c r="L1811" s="99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99"/>
      <c r="Z1811" s="99"/>
      <c r="AA1811" s="1"/>
      <c r="AB1811" s="1"/>
      <c r="AC1811" s="99"/>
      <c r="AD1811" s="1"/>
      <c r="AE1811" s="1"/>
      <c r="AF1811" s="1"/>
      <c r="AG1811" s="1"/>
      <c r="AH1811" s="1"/>
      <c r="AI1811" s="1"/>
    </row>
    <row r="1812" spans="4:35">
      <c r="D1812" s="1"/>
      <c r="E1812" s="1"/>
      <c r="F1812" s="1"/>
      <c r="G1812" s="1"/>
      <c r="H1812" s="1"/>
      <c r="I1812" s="99"/>
      <c r="J1812" s="99"/>
      <c r="K1812" s="99"/>
      <c r="L1812" s="99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99"/>
      <c r="Z1812" s="99"/>
      <c r="AA1812" s="1"/>
      <c r="AB1812" s="1"/>
      <c r="AC1812" s="99"/>
      <c r="AD1812" s="1"/>
      <c r="AE1812" s="1"/>
      <c r="AF1812" s="1"/>
      <c r="AG1812" s="1"/>
      <c r="AH1812" s="1"/>
      <c r="AI1812" s="1"/>
    </row>
    <row r="1813" spans="4:35">
      <c r="D1813" s="1"/>
      <c r="E1813" s="1"/>
      <c r="F1813" s="1"/>
      <c r="G1813" s="1"/>
      <c r="H1813" s="1"/>
      <c r="I1813" s="99"/>
      <c r="J1813" s="99"/>
      <c r="K1813" s="99"/>
      <c r="L1813" s="99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99"/>
      <c r="Z1813" s="1"/>
      <c r="AA1813" s="1"/>
      <c r="AB1813" s="1"/>
      <c r="AC1813" s="99"/>
      <c r="AD1813" s="1"/>
      <c r="AE1813" s="1"/>
      <c r="AF1813" s="1"/>
      <c r="AG1813" s="1"/>
      <c r="AH1813" s="1"/>
      <c r="AI1813" s="1"/>
    </row>
    <row r="1814" spans="4:35">
      <c r="D1814" s="1"/>
      <c r="E1814" s="1"/>
      <c r="F1814" s="1"/>
      <c r="G1814" s="1"/>
      <c r="H1814" s="1"/>
      <c r="I1814" s="99"/>
      <c r="J1814" s="99"/>
      <c r="K1814" s="99"/>
      <c r="L1814" s="99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99"/>
      <c r="Z1814" s="1"/>
      <c r="AA1814" s="1"/>
      <c r="AB1814" s="1"/>
      <c r="AC1814" s="99"/>
      <c r="AD1814" s="1"/>
      <c r="AE1814" s="1"/>
      <c r="AF1814" s="1"/>
      <c r="AG1814" s="1"/>
      <c r="AH1814" s="1"/>
      <c r="AI1814" s="1"/>
    </row>
    <row r="1815" spans="4:35">
      <c r="D1815" s="1"/>
      <c r="E1815" s="1"/>
      <c r="F1815" s="1"/>
      <c r="G1815" s="1"/>
      <c r="H1815" s="1"/>
      <c r="I1815" s="99"/>
      <c r="J1815" s="99"/>
      <c r="K1815" s="99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</row>
    <row r="1816" spans="4:35">
      <c r="D1816" s="1"/>
      <c r="E1816" s="1"/>
      <c r="F1816" s="1"/>
      <c r="G1816" s="1"/>
      <c r="H1816" s="1"/>
      <c r="I1816" s="99"/>
      <c r="J1816" s="99"/>
      <c r="K1816" s="99"/>
      <c r="L1816" s="99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99"/>
      <c r="Z1816" s="99"/>
      <c r="AA1816" s="1"/>
      <c r="AB1816" s="1"/>
      <c r="AC1816" s="99"/>
      <c r="AD1816" s="1"/>
      <c r="AE1816" s="1"/>
      <c r="AF1816" s="1"/>
      <c r="AG1816" s="1"/>
      <c r="AH1816" s="1"/>
      <c r="AI1816" s="1"/>
    </row>
    <row r="1817" spans="4:35">
      <c r="D1817" s="1"/>
      <c r="E1817" s="1"/>
      <c r="F1817" s="1"/>
      <c r="G1817" s="1"/>
      <c r="H1817" s="1"/>
      <c r="I1817" s="99"/>
      <c r="J1817" s="99"/>
      <c r="K1817" s="99"/>
      <c r="L1817" s="99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99"/>
      <c r="Z1817" s="1"/>
      <c r="AA1817" s="1"/>
      <c r="AB1817" s="1"/>
      <c r="AC1817" s="99"/>
      <c r="AD1817" s="1"/>
      <c r="AE1817" s="1"/>
      <c r="AF1817" s="1"/>
      <c r="AG1817" s="1"/>
      <c r="AH1817" s="1"/>
      <c r="AI1817" s="1"/>
    </row>
    <row r="1818" spans="4:35">
      <c r="D1818" s="1"/>
      <c r="E1818" s="1"/>
      <c r="F1818" s="1"/>
      <c r="G1818" s="1"/>
      <c r="H1818" s="1"/>
      <c r="I1818" s="99"/>
      <c r="J1818" s="99"/>
      <c r="K1818" s="99"/>
      <c r="L1818" s="99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</row>
    <row r="1819" spans="4:35">
      <c r="D1819" s="1"/>
      <c r="E1819" s="1"/>
      <c r="F1819" s="1"/>
      <c r="G1819" s="1"/>
      <c r="H1819" s="1"/>
      <c r="I1819" s="99"/>
      <c r="J1819" s="99"/>
      <c r="K1819" s="99"/>
      <c r="L1819" s="99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99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</row>
    <row r="1820" spans="4:35">
      <c r="D1820" s="1"/>
      <c r="E1820" s="1"/>
      <c r="F1820" s="1"/>
      <c r="G1820" s="1"/>
      <c r="H1820" s="1"/>
      <c r="I1820" s="99"/>
      <c r="J1820" s="99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</row>
    <row r="1821" spans="4:35">
      <c r="D1821" s="1"/>
      <c r="E1821" s="1"/>
      <c r="F1821" s="1"/>
      <c r="G1821" s="1"/>
      <c r="H1821" s="1"/>
      <c r="I1821" s="99"/>
      <c r="J1821" s="99"/>
      <c r="K1821" s="99"/>
      <c r="L1821" s="99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99"/>
      <c r="Z1821" s="1"/>
      <c r="AA1821" s="1"/>
      <c r="AB1821" s="1"/>
      <c r="AC1821" s="99"/>
      <c r="AD1821" s="1"/>
      <c r="AE1821" s="1"/>
      <c r="AF1821" s="1"/>
      <c r="AG1821" s="1"/>
      <c r="AH1821" s="1"/>
      <c r="AI1821" s="1"/>
    </row>
    <row r="1822" spans="4:35">
      <c r="D1822" s="1"/>
      <c r="E1822" s="1"/>
      <c r="F1822" s="1"/>
      <c r="G1822" s="1"/>
      <c r="H1822" s="1"/>
      <c r="I1822" s="99"/>
      <c r="J1822" s="99"/>
      <c r="K1822" s="99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</row>
    <row r="1823" spans="4:35">
      <c r="D1823" s="1"/>
      <c r="E1823" s="1"/>
      <c r="F1823" s="1"/>
      <c r="G1823" s="1"/>
      <c r="H1823" s="1"/>
      <c r="I1823" s="99"/>
      <c r="J1823" s="99"/>
      <c r="K1823" s="99"/>
      <c r="L1823" s="99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99"/>
      <c r="Z1823" s="1"/>
      <c r="AA1823" s="1"/>
      <c r="AB1823" s="1"/>
      <c r="AC1823" s="99"/>
      <c r="AD1823" s="1"/>
      <c r="AE1823" s="1"/>
      <c r="AF1823" s="1"/>
      <c r="AG1823" s="1"/>
      <c r="AH1823" s="1"/>
      <c r="AI1823" s="1"/>
    </row>
    <row r="1824" spans="4:35">
      <c r="D1824" s="1"/>
      <c r="E1824" s="1"/>
      <c r="F1824" s="1"/>
      <c r="G1824" s="1"/>
      <c r="H1824" s="1"/>
      <c r="I1824" s="99"/>
      <c r="J1824" s="99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</row>
    <row r="1825" spans="4:35">
      <c r="D1825" s="1"/>
      <c r="E1825" s="1"/>
      <c r="F1825" s="1"/>
      <c r="G1825" s="1"/>
      <c r="H1825" s="1"/>
      <c r="I1825" s="99"/>
      <c r="J1825" s="99"/>
      <c r="K1825" s="99"/>
      <c r="L1825" s="99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</row>
    <row r="1826" spans="4:35">
      <c r="D1826" s="1"/>
      <c r="E1826" s="1"/>
      <c r="F1826" s="1"/>
      <c r="G1826" s="1"/>
      <c r="H1826" s="1"/>
      <c r="I1826" s="99"/>
      <c r="J1826" s="99"/>
      <c r="K1826" s="99"/>
      <c r="L1826" s="99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99"/>
      <c r="Z1826" s="1"/>
      <c r="AA1826" s="1"/>
      <c r="AB1826" s="1"/>
      <c r="AC1826" s="99"/>
      <c r="AD1826" s="1"/>
      <c r="AE1826" s="1"/>
      <c r="AF1826" s="1"/>
      <c r="AG1826" s="1"/>
      <c r="AH1826" s="1"/>
      <c r="AI1826" s="1"/>
    </row>
    <row r="1827" spans="4:35">
      <c r="D1827" s="1"/>
      <c r="E1827" s="1"/>
      <c r="F1827" s="1"/>
      <c r="G1827" s="1"/>
      <c r="H1827" s="1"/>
      <c r="I1827" s="99"/>
      <c r="J1827" s="99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</row>
    <row r="1828" spans="4:35">
      <c r="D1828" s="1"/>
      <c r="E1828" s="1"/>
      <c r="F1828" s="1"/>
      <c r="G1828" s="1"/>
      <c r="H1828" s="1"/>
      <c r="I1828" s="99"/>
      <c r="J1828" s="99"/>
      <c r="K1828" s="99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</row>
    <row r="1829" spans="4:35">
      <c r="D1829" s="1"/>
      <c r="E1829" s="1"/>
      <c r="F1829" s="1"/>
      <c r="G1829" s="1"/>
      <c r="H1829" s="1"/>
      <c r="I1829" s="99"/>
      <c r="J1829" s="99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</row>
    <row r="1830" spans="4:35">
      <c r="D1830" s="1"/>
      <c r="E1830" s="1"/>
      <c r="F1830" s="1"/>
      <c r="G1830" s="1"/>
      <c r="H1830" s="1"/>
      <c r="I1830" s="99"/>
      <c r="J1830" s="99"/>
      <c r="K1830" s="99"/>
      <c r="L1830" s="99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99"/>
      <c r="Z1830" s="99"/>
      <c r="AA1830" s="1"/>
      <c r="AB1830" s="1"/>
      <c r="AC1830" s="99"/>
      <c r="AD1830" s="1"/>
      <c r="AE1830" s="1"/>
      <c r="AF1830" s="1"/>
      <c r="AG1830" s="1"/>
      <c r="AH1830" s="1"/>
      <c r="AI1830" s="1"/>
    </row>
    <row r="1831" spans="4:35">
      <c r="D1831" s="1"/>
      <c r="E1831" s="1"/>
      <c r="F1831" s="1"/>
      <c r="G1831" s="1"/>
      <c r="H1831" s="1"/>
      <c r="I1831" s="99"/>
      <c r="J1831" s="99"/>
      <c r="K1831" s="99"/>
      <c r="L1831" s="99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99"/>
      <c r="Z1831" s="1"/>
      <c r="AA1831" s="1"/>
      <c r="AB1831" s="1"/>
      <c r="AC1831" s="99"/>
      <c r="AD1831" s="1"/>
      <c r="AE1831" s="1"/>
      <c r="AF1831" s="1"/>
      <c r="AG1831" s="1"/>
      <c r="AH1831" s="1"/>
      <c r="AI1831" s="1"/>
    </row>
    <row r="1832" spans="4:35">
      <c r="D1832" s="1"/>
      <c r="E1832" s="1"/>
      <c r="F1832" s="1"/>
      <c r="G1832" s="1"/>
      <c r="H1832" s="1"/>
      <c r="I1832" s="99"/>
      <c r="J1832" s="99"/>
      <c r="K1832" s="99"/>
      <c r="L1832" s="99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99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</row>
    <row r="1833" spans="4:35">
      <c r="D1833" s="1"/>
      <c r="E1833" s="1"/>
      <c r="F1833" s="1"/>
      <c r="G1833" s="1"/>
      <c r="H1833" s="1"/>
      <c r="I1833" s="99"/>
      <c r="J1833" s="99"/>
      <c r="K1833" s="99"/>
      <c r="L1833" s="99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99"/>
      <c r="Z1833" s="1"/>
      <c r="AA1833" s="1"/>
      <c r="AB1833" s="1"/>
      <c r="AC1833" s="99"/>
      <c r="AD1833" s="1"/>
      <c r="AE1833" s="1"/>
      <c r="AF1833" s="1"/>
      <c r="AG1833" s="1"/>
      <c r="AH1833" s="1"/>
      <c r="AI1833" s="1"/>
    </row>
    <row r="1834" spans="4:35">
      <c r="D1834" s="1"/>
      <c r="E1834" s="1"/>
      <c r="F1834" s="1"/>
      <c r="G1834" s="1"/>
      <c r="H1834" s="1"/>
      <c r="I1834" s="99"/>
      <c r="J1834" s="99"/>
      <c r="K1834" s="99"/>
      <c r="L1834" s="99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99"/>
      <c r="Z1834" s="99"/>
      <c r="AA1834" s="1"/>
      <c r="AB1834" s="1"/>
      <c r="AC1834" s="99"/>
      <c r="AD1834" s="1"/>
      <c r="AE1834" s="1"/>
      <c r="AF1834" s="1"/>
      <c r="AG1834" s="1"/>
      <c r="AH1834" s="1"/>
      <c r="AI1834" s="1"/>
    </row>
    <row r="1835" spans="4:35">
      <c r="D1835" s="1"/>
      <c r="E1835" s="1"/>
      <c r="F1835" s="1"/>
      <c r="G1835" s="1"/>
      <c r="H1835" s="1"/>
      <c r="I1835" s="99"/>
      <c r="J1835" s="99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</row>
    <row r="1836" spans="4:35">
      <c r="D1836" s="1"/>
      <c r="E1836" s="1"/>
      <c r="F1836" s="1"/>
      <c r="G1836" s="1"/>
      <c r="H1836" s="1"/>
      <c r="I1836" s="99"/>
      <c r="J1836" s="99"/>
      <c r="K1836" s="99"/>
      <c r="L1836" s="99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99"/>
      <c r="Z1836" s="99"/>
      <c r="AA1836" s="1"/>
      <c r="AB1836" s="1"/>
      <c r="AC1836" s="99"/>
      <c r="AD1836" s="1"/>
      <c r="AE1836" s="1"/>
      <c r="AF1836" s="1"/>
      <c r="AG1836" s="1"/>
      <c r="AH1836" s="1"/>
      <c r="AI1836" s="1"/>
    </row>
    <row r="1837" spans="4:35">
      <c r="D1837" s="1"/>
      <c r="E1837" s="1"/>
      <c r="F1837" s="1"/>
      <c r="G1837" s="1"/>
      <c r="H1837" s="1"/>
      <c r="I1837" s="99"/>
      <c r="J1837" s="99"/>
      <c r="K1837" s="99"/>
      <c r="L1837" s="99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99"/>
      <c r="Z1837" s="99"/>
      <c r="AA1837" s="1"/>
      <c r="AB1837" s="1"/>
      <c r="AC1837" s="99"/>
      <c r="AD1837" s="1"/>
      <c r="AE1837" s="1"/>
      <c r="AF1837" s="1"/>
      <c r="AG1837" s="1"/>
      <c r="AH1837" s="1"/>
      <c r="AI1837" s="1"/>
    </row>
    <row r="1838" spans="4:35">
      <c r="D1838" s="1"/>
      <c r="E1838" s="1"/>
      <c r="F1838" s="1"/>
      <c r="G1838" s="1"/>
      <c r="H1838" s="1"/>
      <c r="I1838" s="99"/>
      <c r="J1838" s="99"/>
      <c r="K1838" s="99"/>
      <c r="L1838" s="99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</row>
    <row r="1839" spans="4:35">
      <c r="D1839" s="1"/>
      <c r="E1839" s="1"/>
      <c r="F1839" s="1"/>
      <c r="G1839" s="1"/>
      <c r="H1839" s="1"/>
      <c r="I1839" s="99"/>
      <c r="J1839" s="99"/>
      <c r="K1839" s="99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</row>
    <row r="1840" spans="4:35">
      <c r="D1840" s="1"/>
      <c r="E1840" s="1"/>
      <c r="F1840" s="1"/>
      <c r="G1840" s="1"/>
      <c r="H1840" s="1"/>
      <c r="I1840" s="99"/>
      <c r="J1840" s="99"/>
      <c r="K1840" s="99"/>
      <c r="L1840" s="99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</row>
    <row r="1841" spans="4:35">
      <c r="D1841" s="1"/>
      <c r="E1841" s="1"/>
      <c r="F1841" s="1"/>
      <c r="G1841" s="1"/>
      <c r="H1841" s="1"/>
      <c r="I1841" s="99"/>
      <c r="J1841" s="1"/>
      <c r="K1841" s="99"/>
      <c r="L1841" s="99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</row>
    <row r="1842" spans="4:35">
      <c r="D1842" s="1"/>
      <c r="E1842" s="1"/>
      <c r="F1842" s="1"/>
      <c r="G1842" s="1"/>
      <c r="H1842" s="1"/>
      <c r="I1842" s="99"/>
      <c r="J1842" s="1"/>
      <c r="K1842" s="99"/>
      <c r="L1842" s="99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99"/>
      <c r="Z1842" s="1"/>
      <c r="AA1842" s="1"/>
      <c r="AB1842" s="1"/>
      <c r="AC1842" s="99"/>
      <c r="AD1842" s="1"/>
      <c r="AE1842" s="1"/>
      <c r="AF1842" s="1"/>
      <c r="AG1842" s="1"/>
      <c r="AH1842" s="1"/>
      <c r="AI1842" s="1"/>
    </row>
    <row r="1843" spans="4:35">
      <c r="D1843" s="1"/>
      <c r="E1843" s="1"/>
      <c r="F1843" s="1"/>
      <c r="G1843" s="1"/>
      <c r="H1843" s="1"/>
      <c r="I1843" s="99"/>
      <c r="J1843" s="99"/>
      <c r="K1843" s="99"/>
      <c r="L1843" s="99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99"/>
      <c r="Z1843" s="1"/>
      <c r="AA1843" s="1"/>
      <c r="AB1843" s="1"/>
      <c r="AC1843" s="99"/>
      <c r="AD1843" s="1"/>
      <c r="AE1843" s="1"/>
      <c r="AF1843" s="1"/>
      <c r="AG1843" s="1"/>
      <c r="AH1843" s="1"/>
      <c r="AI1843" s="1"/>
    </row>
    <row r="1844" spans="4:35">
      <c r="D1844" s="1"/>
      <c r="E1844" s="1"/>
      <c r="F1844" s="1"/>
      <c r="G1844" s="1"/>
      <c r="H1844" s="1"/>
      <c r="I1844" s="99"/>
      <c r="J1844" s="99"/>
      <c r="K1844" s="99"/>
      <c r="L1844" s="99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99"/>
      <c r="Z1844" s="1"/>
      <c r="AA1844" s="1"/>
      <c r="AB1844" s="1"/>
      <c r="AC1844" s="99"/>
      <c r="AD1844" s="1"/>
      <c r="AE1844" s="1"/>
      <c r="AF1844" s="1"/>
      <c r="AG1844" s="1"/>
      <c r="AH1844" s="1"/>
      <c r="AI1844" s="1"/>
    </row>
    <row r="1845" spans="4:35">
      <c r="D1845" s="1"/>
      <c r="E1845" s="1"/>
      <c r="F1845" s="1"/>
      <c r="G1845" s="1"/>
      <c r="H1845" s="1"/>
      <c r="I1845" s="99"/>
      <c r="J1845" s="99"/>
      <c r="K1845" s="99"/>
      <c r="L1845" s="99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99"/>
      <c r="Z1845" s="1"/>
      <c r="AA1845" s="1"/>
      <c r="AB1845" s="1"/>
      <c r="AC1845" s="99"/>
      <c r="AD1845" s="1"/>
      <c r="AE1845" s="1"/>
      <c r="AF1845" s="1"/>
      <c r="AG1845" s="1"/>
      <c r="AH1845" s="1"/>
      <c r="AI1845" s="1"/>
    </row>
    <row r="1846" spans="4:35">
      <c r="D1846" s="1"/>
      <c r="E1846" s="1"/>
      <c r="F1846" s="1"/>
      <c r="G1846" s="1"/>
      <c r="H1846" s="1"/>
      <c r="I1846" s="99"/>
      <c r="J1846" s="99"/>
      <c r="K1846" s="99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</row>
    <row r="1847" spans="4:35">
      <c r="D1847" s="1"/>
      <c r="E1847" s="1"/>
      <c r="F1847" s="1"/>
      <c r="G1847" s="1"/>
      <c r="H1847" s="1"/>
      <c r="I1847" s="99"/>
      <c r="J1847" s="99"/>
      <c r="K1847" s="99"/>
      <c r="L1847" s="99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99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</row>
    <row r="1848" spans="4:35">
      <c r="D1848" s="1"/>
      <c r="E1848" s="1"/>
      <c r="F1848" s="1"/>
      <c r="G1848" s="1"/>
      <c r="H1848" s="1"/>
      <c r="I1848" s="99"/>
      <c r="J1848" s="99"/>
      <c r="K1848" s="99"/>
      <c r="L1848" s="99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99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</row>
    <row r="1849" spans="4:35">
      <c r="D1849" s="1"/>
      <c r="E1849" s="1"/>
      <c r="F1849" s="1"/>
      <c r="G1849" s="1"/>
      <c r="H1849" s="1"/>
      <c r="I1849" s="99"/>
      <c r="J1849" s="99"/>
      <c r="K1849" s="99"/>
      <c r="L1849" s="99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</row>
    <row r="1850" spans="4:35">
      <c r="D1850" s="1"/>
      <c r="E1850" s="1"/>
      <c r="F1850" s="1"/>
      <c r="G1850" s="1"/>
      <c r="H1850" s="1"/>
      <c r="I1850" s="99"/>
      <c r="J1850" s="99"/>
      <c r="K1850" s="99"/>
      <c r="L1850" s="99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99"/>
      <c r="Z1850" s="99"/>
      <c r="AA1850" s="1"/>
      <c r="AB1850" s="1"/>
      <c r="AC1850" s="99"/>
      <c r="AD1850" s="1"/>
      <c r="AE1850" s="1"/>
      <c r="AF1850" s="1"/>
      <c r="AG1850" s="1"/>
      <c r="AH1850" s="1"/>
      <c r="AI1850" s="1"/>
    </row>
    <row r="1851" spans="4:35">
      <c r="D1851" s="1"/>
      <c r="E1851" s="1"/>
      <c r="F1851" s="1"/>
      <c r="G1851" s="1"/>
      <c r="H1851" s="1"/>
      <c r="I1851" s="99"/>
      <c r="J1851" s="99"/>
      <c r="K1851" s="99"/>
      <c r="L1851" s="99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99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</row>
    <row r="1852" spans="4:35">
      <c r="D1852" s="1"/>
      <c r="E1852" s="1"/>
      <c r="F1852" s="1"/>
      <c r="G1852" s="1"/>
      <c r="H1852" s="1"/>
      <c r="I1852" s="99"/>
      <c r="J1852" s="99"/>
      <c r="K1852" s="99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</row>
    <row r="1853" spans="4:35">
      <c r="D1853" s="1"/>
      <c r="E1853" s="1"/>
      <c r="F1853" s="1"/>
      <c r="G1853" s="1"/>
      <c r="H1853" s="1"/>
      <c r="I1853" s="99"/>
      <c r="J1853" s="99"/>
      <c r="K1853" s="99"/>
      <c r="L1853" s="99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99"/>
      <c r="Z1853" s="99"/>
      <c r="AA1853" s="1"/>
      <c r="AB1853" s="1"/>
      <c r="AC1853" s="99"/>
      <c r="AD1853" s="1"/>
      <c r="AE1853" s="1"/>
      <c r="AF1853" s="1"/>
      <c r="AG1853" s="1"/>
      <c r="AH1853" s="1"/>
      <c r="AI1853" s="1"/>
    </row>
    <row r="1854" spans="4:35">
      <c r="D1854" s="1"/>
      <c r="E1854" s="1"/>
      <c r="F1854" s="1"/>
      <c r="G1854" s="1"/>
      <c r="H1854" s="1"/>
      <c r="I1854" s="99"/>
      <c r="J1854" s="99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</row>
    <row r="1855" spans="4:35">
      <c r="D1855" s="1"/>
      <c r="E1855" s="1"/>
      <c r="F1855" s="1"/>
      <c r="G1855" s="1"/>
      <c r="H1855" s="1"/>
      <c r="I1855" s="99"/>
      <c r="J1855" s="1"/>
      <c r="K1855" s="99"/>
      <c r="L1855" s="99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99"/>
      <c r="Z1855" s="1"/>
      <c r="AA1855" s="1"/>
      <c r="AB1855" s="1"/>
      <c r="AC1855" s="99"/>
      <c r="AD1855" s="1"/>
      <c r="AE1855" s="1"/>
      <c r="AF1855" s="1"/>
      <c r="AG1855" s="1"/>
      <c r="AH1855" s="1"/>
      <c r="AI1855" s="1"/>
    </row>
    <row r="1856" spans="4:35">
      <c r="D1856" s="1"/>
      <c r="E1856" s="1"/>
      <c r="F1856" s="1"/>
      <c r="G1856" s="1"/>
      <c r="H1856" s="1"/>
      <c r="I1856" s="99"/>
      <c r="J1856" s="99"/>
      <c r="K1856" s="99"/>
      <c r="L1856" s="99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</row>
    <row r="1857" spans="4:35">
      <c r="D1857" s="1"/>
      <c r="E1857" s="1"/>
      <c r="F1857" s="1"/>
      <c r="G1857" s="1"/>
      <c r="H1857" s="1"/>
      <c r="I1857" s="99"/>
      <c r="J1857" s="99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</row>
    <row r="1858" spans="4:35">
      <c r="D1858" s="1"/>
      <c r="E1858" s="1"/>
      <c r="F1858" s="1"/>
      <c r="G1858" s="1"/>
      <c r="H1858" s="1"/>
      <c r="I1858" s="99"/>
      <c r="J1858" s="99"/>
      <c r="K1858" s="99"/>
      <c r="L1858" s="99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99"/>
      <c r="Z1858" s="1"/>
      <c r="AA1858" s="1"/>
      <c r="AB1858" s="1"/>
      <c r="AC1858" s="99"/>
      <c r="AD1858" s="1"/>
      <c r="AE1858" s="1"/>
      <c r="AF1858" s="1"/>
      <c r="AG1858" s="1"/>
      <c r="AH1858" s="1"/>
      <c r="AI1858" s="1"/>
    </row>
    <row r="1859" spans="4:35">
      <c r="D1859" s="1"/>
      <c r="E1859" s="1"/>
      <c r="F1859" s="1"/>
      <c r="G1859" s="1"/>
      <c r="H1859" s="1"/>
      <c r="I1859" s="99"/>
      <c r="J1859" s="99"/>
      <c r="K1859" s="99"/>
      <c r="L1859" s="99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99"/>
      <c r="Z1859" s="1"/>
      <c r="AA1859" s="1"/>
      <c r="AB1859" s="1"/>
      <c r="AC1859" s="99"/>
      <c r="AD1859" s="1"/>
      <c r="AE1859" s="1"/>
      <c r="AF1859" s="1"/>
      <c r="AG1859" s="1"/>
      <c r="AH1859" s="1"/>
      <c r="AI1859" s="1"/>
    </row>
    <row r="1860" spans="4:35">
      <c r="D1860" s="1"/>
      <c r="E1860" s="1"/>
      <c r="F1860" s="1"/>
      <c r="G1860" s="1"/>
      <c r="H1860" s="1"/>
      <c r="I1860" s="99"/>
      <c r="J1860" s="99"/>
      <c r="K1860" s="99"/>
      <c r="L1860" s="99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99"/>
      <c r="Z1860" s="1"/>
      <c r="AA1860" s="1"/>
      <c r="AB1860" s="1"/>
      <c r="AC1860" s="99"/>
      <c r="AD1860" s="1"/>
      <c r="AE1860" s="1"/>
      <c r="AF1860" s="1"/>
      <c r="AG1860" s="1"/>
      <c r="AH1860" s="1"/>
      <c r="AI1860" s="1"/>
    </row>
    <row r="1861" spans="4:35">
      <c r="D1861" s="1"/>
      <c r="E1861" s="1"/>
      <c r="F1861" s="1"/>
      <c r="G1861" s="1"/>
      <c r="H1861" s="1"/>
      <c r="I1861" s="99"/>
      <c r="J1861" s="99"/>
      <c r="K1861" s="99"/>
      <c r="L1861" s="99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99"/>
      <c r="Z1861" s="1"/>
      <c r="AA1861" s="1"/>
      <c r="AB1861" s="1"/>
      <c r="AC1861" s="99"/>
      <c r="AD1861" s="1"/>
      <c r="AE1861" s="1"/>
      <c r="AF1861" s="1"/>
      <c r="AG1861" s="1"/>
      <c r="AH1861" s="1"/>
      <c r="AI1861" s="1"/>
    </row>
    <row r="1862" spans="4:35">
      <c r="D1862" s="1"/>
      <c r="E1862" s="1"/>
      <c r="F1862" s="1"/>
      <c r="G1862" s="1"/>
      <c r="H1862" s="1"/>
      <c r="I1862" s="99"/>
      <c r="J1862" s="99"/>
      <c r="K1862" s="99"/>
      <c r="L1862" s="99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</row>
    <row r="1863" spans="4:35">
      <c r="D1863" s="1"/>
      <c r="E1863" s="1"/>
      <c r="F1863" s="1"/>
      <c r="G1863" s="1"/>
      <c r="H1863" s="1"/>
      <c r="I1863" s="99"/>
      <c r="J1863" s="99"/>
      <c r="K1863" s="99"/>
      <c r="L1863" s="99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</row>
    <row r="1864" spans="4:35">
      <c r="D1864" s="1"/>
      <c r="E1864" s="1"/>
      <c r="F1864" s="1"/>
      <c r="G1864" s="1"/>
      <c r="H1864" s="1"/>
      <c r="I1864" s="99"/>
      <c r="J1864" s="99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</row>
    <row r="1865" spans="4:35">
      <c r="D1865" s="1"/>
      <c r="E1865" s="1"/>
      <c r="F1865" s="1"/>
      <c r="G1865" s="1"/>
      <c r="H1865" s="1"/>
      <c r="I1865" s="99"/>
      <c r="J1865" s="1"/>
      <c r="K1865" s="99"/>
      <c r="L1865" s="99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99"/>
      <c r="Z1865" s="1"/>
      <c r="AA1865" s="1"/>
      <c r="AB1865" s="1"/>
      <c r="AC1865" s="99"/>
      <c r="AD1865" s="1"/>
      <c r="AE1865" s="1"/>
      <c r="AF1865" s="1"/>
      <c r="AG1865" s="1"/>
      <c r="AH1865" s="1"/>
      <c r="AI1865" s="1"/>
    </row>
    <row r="1866" spans="4:35">
      <c r="D1866" s="1"/>
      <c r="E1866" s="1"/>
      <c r="F1866" s="1"/>
      <c r="G1866" s="1"/>
      <c r="H1866" s="1"/>
      <c r="I1866" s="99"/>
      <c r="J1866" s="99"/>
      <c r="K1866" s="99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</row>
    <row r="1867" spans="4:35">
      <c r="D1867" s="1"/>
      <c r="E1867" s="1"/>
      <c r="F1867" s="1"/>
      <c r="G1867" s="1"/>
      <c r="H1867" s="1"/>
      <c r="I1867" s="99"/>
      <c r="J1867" s="99"/>
      <c r="K1867" s="99"/>
      <c r="L1867" s="99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99"/>
      <c r="Z1867" s="1"/>
      <c r="AA1867" s="1"/>
      <c r="AB1867" s="1"/>
      <c r="AC1867" s="99"/>
      <c r="AD1867" s="1"/>
      <c r="AE1867" s="1"/>
      <c r="AF1867" s="1"/>
      <c r="AG1867" s="1"/>
      <c r="AH1867" s="1"/>
      <c r="AI1867" s="1"/>
    </row>
    <row r="1868" spans="4:35">
      <c r="D1868" s="1"/>
      <c r="E1868" s="1"/>
      <c r="F1868" s="1"/>
      <c r="G1868" s="1"/>
      <c r="H1868" s="1"/>
      <c r="I1868" s="99"/>
      <c r="J1868" s="99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</row>
    <row r="1869" spans="4:35">
      <c r="D1869" s="1"/>
      <c r="E1869" s="1"/>
      <c r="F1869" s="1"/>
      <c r="G1869" s="1"/>
      <c r="H1869" s="1"/>
      <c r="I1869" s="99"/>
      <c r="J1869" s="99"/>
      <c r="K1869" s="99"/>
      <c r="L1869" s="99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99"/>
      <c r="Z1869" s="99"/>
      <c r="AA1869" s="1"/>
      <c r="AB1869" s="1"/>
      <c r="AC1869" s="99"/>
      <c r="AD1869" s="1"/>
      <c r="AE1869" s="1"/>
      <c r="AF1869" s="1"/>
      <c r="AG1869" s="1"/>
      <c r="AH1869" s="1"/>
      <c r="AI1869" s="1"/>
    </row>
    <row r="1870" spans="4:35">
      <c r="D1870" s="1"/>
      <c r="E1870" s="1"/>
      <c r="F1870" s="1"/>
      <c r="G1870" s="1"/>
      <c r="H1870" s="1"/>
      <c r="I1870" s="99"/>
      <c r="J1870" s="99"/>
      <c r="K1870" s="99"/>
      <c r="L1870" s="99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99"/>
      <c r="Z1870" s="1"/>
      <c r="AA1870" s="1"/>
      <c r="AB1870" s="1"/>
      <c r="AC1870" s="99"/>
      <c r="AD1870" s="1"/>
      <c r="AE1870" s="1"/>
      <c r="AF1870" s="1"/>
      <c r="AG1870" s="1"/>
      <c r="AH1870" s="1"/>
      <c r="AI1870" s="1"/>
    </row>
    <row r="1871" spans="4:35">
      <c r="D1871" s="1"/>
      <c r="E1871" s="1"/>
      <c r="F1871" s="1"/>
      <c r="G1871" s="1"/>
      <c r="H1871" s="1"/>
      <c r="I1871" s="99"/>
      <c r="J1871" s="99"/>
      <c r="K1871" s="99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</row>
    <row r="1872" spans="4:35">
      <c r="D1872" s="1"/>
      <c r="E1872" s="1"/>
      <c r="F1872" s="1"/>
      <c r="G1872" s="1"/>
      <c r="H1872" s="1"/>
      <c r="I1872" s="99"/>
      <c r="J1872" s="99"/>
      <c r="K1872" s="99"/>
      <c r="L1872" s="99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</row>
    <row r="1873" spans="4:35">
      <c r="D1873" s="1"/>
      <c r="E1873" s="1"/>
      <c r="F1873" s="1"/>
      <c r="G1873" s="1"/>
      <c r="H1873" s="1"/>
      <c r="I1873" s="99"/>
      <c r="J1873" s="99"/>
      <c r="K1873" s="99"/>
      <c r="L1873" s="99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99"/>
      <c r="Z1873" s="1"/>
      <c r="AA1873" s="1"/>
      <c r="AB1873" s="1"/>
      <c r="AC1873" s="99"/>
      <c r="AD1873" s="1"/>
      <c r="AE1873" s="1"/>
      <c r="AF1873" s="1"/>
      <c r="AG1873" s="1"/>
      <c r="AH1873" s="1"/>
      <c r="AI1873" s="1"/>
    </row>
    <row r="1874" spans="4:35">
      <c r="D1874" s="1"/>
      <c r="E1874" s="1"/>
      <c r="F1874" s="1"/>
      <c r="G1874" s="1"/>
      <c r="H1874" s="1"/>
      <c r="I1874" s="99"/>
      <c r="J1874" s="99"/>
      <c r="K1874" s="99"/>
      <c r="L1874" s="99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99"/>
      <c r="Z1874" s="1"/>
      <c r="AA1874" s="1"/>
      <c r="AB1874" s="1"/>
      <c r="AC1874" s="99"/>
      <c r="AD1874" s="1"/>
      <c r="AE1874" s="1"/>
      <c r="AF1874" s="1"/>
      <c r="AG1874" s="1"/>
      <c r="AH1874" s="1"/>
      <c r="AI1874" s="1"/>
    </row>
    <row r="1875" spans="4:35">
      <c r="D1875" s="1"/>
      <c r="E1875" s="1"/>
      <c r="F1875" s="1"/>
      <c r="G1875" s="1"/>
      <c r="H1875" s="1"/>
      <c r="I1875" s="99"/>
      <c r="J1875" s="99"/>
      <c r="K1875" s="99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</row>
    <row r="1876" spans="4:35">
      <c r="D1876" s="1"/>
      <c r="E1876" s="1"/>
      <c r="F1876" s="1"/>
      <c r="G1876" s="1"/>
      <c r="H1876" s="1"/>
      <c r="I1876" s="99"/>
      <c r="J1876" s="99"/>
      <c r="K1876" s="99"/>
      <c r="L1876" s="99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99"/>
      <c r="Z1876" s="1"/>
      <c r="AA1876" s="1"/>
      <c r="AB1876" s="1"/>
      <c r="AC1876" s="99"/>
      <c r="AD1876" s="1"/>
      <c r="AE1876" s="1"/>
      <c r="AF1876" s="1"/>
      <c r="AG1876" s="1"/>
      <c r="AH1876" s="1"/>
      <c r="AI1876" s="1"/>
    </row>
    <row r="1877" spans="4:35">
      <c r="D1877" s="1"/>
      <c r="E1877" s="1"/>
      <c r="F1877" s="1"/>
      <c r="G1877" s="1"/>
      <c r="H1877" s="1"/>
      <c r="I1877" s="99"/>
      <c r="J1877" s="99"/>
      <c r="K1877" s="99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</row>
    <row r="1878" spans="4:35">
      <c r="D1878" s="1"/>
      <c r="E1878" s="1"/>
      <c r="F1878" s="1"/>
      <c r="G1878" s="1"/>
      <c r="H1878" s="1"/>
      <c r="I1878" s="99"/>
      <c r="J1878" s="99"/>
      <c r="K1878" s="99"/>
      <c r="L1878" s="99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99"/>
      <c r="Z1878" s="1"/>
      <c r="AA1878" s="1"/>
      <c r="AB1878" s="1"/>
      <c r="AC1878" s="99"/>
      <c r="AD1878" s="1"/>
      <c r="AE1878" s="1"/>
      <c r="AF1878" s="1"/>
      <c r="AG1878" s="1"/>
      <c r="AH1878" s="1"/>
      <c r="AI1878" s="1"/>
    </row>
    <row r="1879" spans="4:35">
      <c r="D1879" s="1"/>
      <c r="E1879" s="1"/>
      <c r="F1879" s="1"/>
      <c r="G1879" s="1"/>
      <c r="H1879" s="1"/>
      <c r="I1879" s="99"/>
      <c r="J1879" s="99"/>
      <c r="K1879" s="99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</row>
    <row r="1880" spans="4:35">
      <c r="D1880" s="1"/>
      <c r="E1880" s="1"/>
      <c r="F1880" s="1"/>
      <c r="G1880" s="1"/>
      <c r="H1880" s="1"/>
      <c r="I1880" s="99"/>
      <c r="J1880" s="99"/>
      <c r="K1880" s="99"/>
      <c r="L1880" s="99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</row>
    <row r="1881" spans="4:35">
      <c r="D1881" s="1"/>
      <c r="E1881" s="1"/>
      <c r="F1881" s="1"/>
      <c r="G1881" s="1"/>
      <c r="H1881" s="1"/>
      <c r="I1881" s="99"/>
      <c r="J1881" s="99"/>
      <c r="K1881" s="99"/>
      <c r="L1881" s="99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99"/>
      <c r="Z1881" s="99"/>
      <c r="AA1881" s="1"/>
      <c r="AB1881" s="1"/>
      <c r="AC1881" s="99"/>
      <c r="AD1881" s="1"/>
      <c r="AE1881" s="1"/>
      <c r="AF1881" s="1"/>
      <c r="AG1881" s="1"/>
      <c r="AH1881" s="1"/>
      <c r="AI1881" s="1"/>
    </row>
    <row r="1882" spans="4:35">
      <c r="D1882" s="1"/>
      <c r="E1882" s="1"/>
      <c r="F1882" s="1"/>
      <c r="G1882" s="1"/>
      <c r="H1882" s="1"/>
      <c r="I1882" s="99"/>
      <c r="J1882" s="99"/>
      <c r="K1882" s="99"/>
      <c r="L1882" s="99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99"/>
      <c r="Z1882" s="99"/>
      <c r="AA1882" s="1"/>
      <c r="AB1882" s="1"/>
      <c r="AC1882" s="99"/>
      <c r="AD1882" s="1"/>
      <c r="AE1882" s="1"/>
      <c r="AF1882" s="1"/>
      <c r="AG1882" s="1"/>
      <c r="AH1882" s="1"/>
      <c r="AI1882" s="1"/>
    </row>
    <row r="1883" spans="4:35">
      <c r="D1883" s="1"/>
      <c r="E1883" s="1"/>
      <c r="F1883" s="1"/>
      <c r="G1883" s="1"/>
      <c r="H1883" s="1"/>
      <c r="I1883" s="99"/>
      <c r="J1883" s="99"/>
      <c r="K1883" s="99"/>
      <c r="L1883" s="99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99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</row>
    <row r="1884" spans="4:35">
      <c r="D1884" s="1"/>
      <c r="E1884" s="1"/>
      <c r="F1884" s="1"/>
      <c r="G1884" s="1"/>
      <c r="H1884" s="1"/>
      <c r="I1884" s="99"/>
      <c r="J1884" s="99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</row>
    <row r="1885" spans="4:35">
      <c r="D1885" s="1"/>
      <c r="E1885" s="1"/>
      <c r="F1885" s="1"/>
      <c r="G1885" s="1"/>
      <c r="H1885" s="1"/>
      <c r="I1885" s="99"/>
      <c r="J1885" s="99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</row>
    <row r="1886" spans="4:35">
      <c r="D1886" s="1"/>
      <c r="E1886" s="1"/>
      <c r="F1886" s="1"/>
      <c r="G1886" s="1"/>
      <c r="H1886" s="1"/>
      <c r="I1886" s="99"/>
      <c r="J1886" s="99"/>
      <c r="K1886" s="99"/>
      <c r="L1886" s="99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99"/>
      <c r="Z1886" s="99"/>
      <c r="AA1886" s="1"/>
      <c r="AB1886" s="1"/>
      <c r="AC1886" s="99"/>
      <c r="AD1886" s="1"/>
      <c r="AE1886" s="1"/>
      <c r="AF1886" s="1"/>
      <c r="AG1886" s="1"/>
      <c r="AH1886" s="1"/>
      <c r="AI1886" s="1"/>
    </row>
    <row r="1887" spans="4:35">
      <c r="D1887" s="1"/>
      <c r="E1887" s="1"/>
      <c r="F1887" s="1"/>
      <c r="G1887" s="1"/>
      <c r="H1887" s="1"/>
      <c r="I1887" s="99"/>
      <c r="J1887" s="99"/>
      <c r="K1887" s="1"/>
      <c r="L1887" s="99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</row>
    <row r="1888" spans="4:35">
      <c r="D1888" s="1"/>
      <c r="E1888" s="1"/>
      <c r="F1888" s="1"/>
      <c r="G1888" s="1"/>
      <c r="H1888" s="1"/>
      <c r="I1888" s="99"/>
      <c r="J1888" s="99"/>
      <c r="K1888" s="99"/>
      <c r="L1888" s="99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99"/>
      <c r="Z1888" s="99"/>
      <c r="AA1888" s="1"/>
      <c r="AB1888" s="1"/>
      <c r="AC1888" s="99"/>
      <c r="AD1888" s="1"/>
      <c r="AE1888" s="1"/>
      <c r="AF1888" s="1"/>
      <c r="AG1888" s="1"/>
      <c r="AH1888" s="1"/>
      <c r="AI1888" s="1"/>
    </row>
    <row r="1889" spans="4:35">
      <c r="D1889" s="1"/>
      <c r="E1889" s="1"/>
      <c r="F1889" s="1"/>
      <c r="G1889" s="1"/>
      <c r="H1889" s="1"/>
      <c r="I1889" s="99"/>
      <c r="J1889" s="99"/>
      <c r="K1889" s="99"/>
      <c r="L1889" s="99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99"/>
      <c r="Z1889" s="99"/>
      <c r="AA1889" s="1"/>
      <c r="AB1889" s="1"/>
      <c r="AC1889" s="99"/>
      <c r="AD1889" s="1"/>
      <c r="AE1889" s="1"/>
      <c r="AF1889" s="1"/>
      <c r="AG1889" s="1"/>
      <c r="AH1889" s="1"/>
      <c r="AI1889" s="1"/>
    </row>
    <row r="1890" spans="4:35">
      <c r="D1890" s="1"/>
      <c r="E1890" s="1"/>
      <c r="F1890" s="1"/>
      <c r="G1890" s="1"/>
      <c r="H1890" s="1"/>
      <c r="I1890" s="99"/>
      <c r="J1890" s="99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</row>
    <row r="1891" spans="4:35">
      <c r="D1891" s="1"/>
      <c r="E1891" s="1"/>
      <c r="F1891" s="1"/>
      <c r="G1891" s="1"/>
      <c r="H1891" s="1"/>
      <c r="I1891" s="99"/>
      <c r="J1891" s="99"/>
      <c r="K1891" s="99"/>
      <c r="L1891" s="99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99"/>
      <c r="Z1891" s="1"/>
      <c r="AA1891" s="1"/>
      <c r="AB1891" s="1"/>
      <c r="AC1891" s="99"/>
      <c r="AD1891" s="1"/>
      <c r="AE1891" s="1"/>
      <c r="AF1891" s="1"/>
      <c r="AG1891" s="1"/>
      <c r="AH1891" s="1"/>
      <c r="AI1891" s="1"/>
    </row>
    <row r="1892" spans="4:35">
      <c r="D1892" s="1"/>
      <c r="E1892" s="1"/>
      <c r="F1892" s="1"/>
      <c r="G1892" s="1"/>
      <c r="H1892" s="1"/>
      <c r="I1892" s="99"/>
      <c r="J1892" s="99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</row>
    <row r="1893" spans="4:35">
      <c r="D1893" s="1"/>
      <c r="E1893" s="1"/>
      <c r="F1893" s="1"/>
      <c r="G1893" s="1"/>
      <c r="H1893" s="1"/>
      <c r="I1893" s="99"/>
      <c r="J1893" s="99"/>
      <c r="K1893" s="99"/>
      <c r="L1893" s="99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99"/>
      <c r="Z1893" s="99"/>
      <c r="AA1893" s="1"/>
      <c r="AB1893" s="1"/>
      <c r="AC1893" s="99"/>
      <c r="AD1893" s="1"/>
      <c r="AE1893" s="1"/>
      <c r="AF1893" s="1"/>
      <c r="AG1893" s="1"/>
      <c r="AH1893" s="1"/>
      <c r="AI1893" s="1"/>
    </row>
    <row r="1894" spans="4:35">
      <c r="D1894" s="1"/>
      <c r="E1894" s="1"/>
      <c r="F1894" s="1"/>
      <c r="G1894" s="1"/>
      <c r="H1894" s="1"/>
      <c r="I1894" s="99"/>
      <c r="J1894" s="99"/>
      <c r="K1894" s="99"/>
      <c r="L1894" s="99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</row>
    <row r="1895" spans="4:35">
      <c r="D1895" s="1"/>
      <c r="E1895" s="1"/>
      <c r="F1895" s="1"/>
      <c r="G1895" s="1"/>
      <c r="H1895" s="1"/>
      <c r="I1895" s="99"/>
      <c r="J1895" s="99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</row>
    <row r="1896" spans="4:35">
      <c r="D1896" s="1"/>
      <c r="E1896" s="1"/>
      <c r="F1896" s="1"/>
      <c r="G1896" s="1"/>
      <c r="H1896" s="1"/>
      <c r="I1896" s="99"/>
      <c r="J1896" s="99"/>
      <c r="K1896" s="99"/>
      <c r="L1896" s="99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</row>
    <row r="1897" spans="4:35">
      <c r="D1897" s="1"/>
      <c r="E1897" s="1"/>
      <c r="F1897" s="1"/>
      <c r="G1897" s="1"/>
      <c r="H1897" s="1"/>
      <c r="I1897" s="99"/>
      <c r="J1897" s="99"/>
      <c r="K1897" s="99"/>
      <c r="L1897" s="99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99"/>
      <c r="Z1897" s="99"/>
      <c r="AA1897" s="1"/>
      <c r="AB1897" s="1"/>
      <c r="AC1897" s="99"/>
      <c r="AD1897" s="1"/>
      <c r="AE1897" s="1"/>
      <c r="AF1897" s="1"/>
      <c r="AG1897" s="1"/>
      <c r="AH1897" s="1"/>
      <c r="AI1897" s="1"/>
    </row>
    <row r="1898" spans="4:35">
      <c r="D1898" s="1"/>
      <c r="E1898" s="1"/>
      <c r="F1898" s="1"/>
      <c r="G1898" s="1"/>
      <c r="H1898" s="1"/>
      <c r="I1898" s="99"/>
      <c r="J1898" s="99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</row>
    <row r="1899" spans="4:35">
      <c r="D1899" s="1"/>
      <c r="E1899" s="1"/>
      <c r="F1899" s="1"/>
      <c r="G1899" s="1"/>
      <c r="H1899" s="1"/>
      <c r="I1899" s="99"/>
      <c r="J1899" s="99"/>
      <c r="K1899" s="99"/>
      <c r="L1899" s="99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99"/>
      <c r="Z1899" s="1"/>
      <c r="AA1899" s="1"/>
      <c r="AB1899" s="1"/>
      <c r="AC1899" s="99"/>
      <c r="AD1899" s="1"/>
      <c r="AE1899" s="1"/>
      <c r="AF1899" s="1"/>
      <c r="AG1899" s="1"/>
      <c r="AH1899" s="1"/>
      <c r="AI1899" s="1"/>
    </row>
    <row r="1900" spans="4:35">
      <c r="D1900" s="1"/>
      <c r="E1900" s="1"/>
      <c r="F1900" s="1"/>
      <c r="G1900" s="1"/>
      <c r="H1900" s="1"/>
      <c r="I1900" s="99"/>
      <c r="J1900" s="99"/>
      <c r="K1900" s="99"/>
      <c r="L1900" s="99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99"/>
      <c r="Z1900" s="1"/>
      <c r="AA1900" s="1"/>
      <c r="AB1900" s="1"/>
      <c r="AC1900" s="99"/>
      <c r="AD1900" s="1"/>
      <c r="AE1900" s="1"/>
      <c r="AF1900" s="1"/>
      <c r="AG1900" s="1"/>
      <c r="AH1900" s="1"/>
      <c r="AI1900" s="1"/>
    </row>
    <row r="1901" spans="4:35">
      <c r="D1901" s="1"/>
      <c r="E1901" s="1"/>
      <c r="F1901" s="1"/>
      <c r="G1901" s="1"/>
      <c r="H1901" s="1"/>
      <c r="I1901" s="99"/>
      <c r="J1901" s="99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</row>
    <row r="1902" spans="4:35">
      <c r="D1902" s="1"/>
      <c r="E1902" s="1"/>
      <c r="F1902" s="1"/>
      <c r="G1902" s="1"/>
      <c r="H1902" s="1"/>
      <c r="I1902" s="99"/>
      <c r="J1902" s="99"/>
      <c r="K1902" s="99"/>
      <c r="L1902" s="99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99"/>
      <c r="Z1902" s="1"/>
      <c r="AA1902" s="1"/>
      <c r="AB1902" s="1"/>
      <c r="AC1902" s="99"/>
      <c r="AD1902" s="1"/>
      <c r="AE1902" s="1"/>
      <c r="AF1902" s="1"/>
      <c r="AG1902" s="1"/>
      <c r="AH1902" s="1"/>
      <c r="AI1902" s="1"/>
    </row>
    <row r="1903" spans="4:35">
      <c r="D1903" s="1"/>
      <c r="E1903" s="1"/>
      <c r="F1903" s="1"/>
      <c r="G1903" s="1"/>
      <c r="H1903" s="1"/>
      <c r="I1903" s="99"/>
      <c r="J1903" s="99"/>
      <c r="K1903" s="99"/>
      <c r="L1903" s="99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99"/>
      <c r="Z1903" s="99"/>
      <c r="AA1903" s="1"/>
      <c r="AB1903" s="1"/>
      <c r="AC1903" s="99"/>
      <c r="AD1903" s="1"/>
      <c r="AE1903" s="1"/>
      <c r="AF1903" s="1"/>
      <c r="AG1903" s="1"/>
      <c r="AH1903" s="1"/>
      <c r="AI1903" s="1"/>
    </row>
    <row r="1904" spans="4:35">
      <c r="D1904" s="1"/>
      <c r="E1904" s="1"/>
      <c r="F1904" s="1"/>
      <c r="G1904" s="1"/>
      <c r="H1904" s="1"/>
      <c r="I1904" s="99"/>
      <c r="J1904" s="99"/>
      <c r="K1904" s="99"/>
      <c r="L1904" s="99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99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</row>
    <row r="1905" spans="4:35">
      <c r="D1905" s="1"/>
      <c r="E1905" s="1"/>
      <c r="F1905" s="1"/>
      <c r="G1905" s="1"/>
      <c r="H1905" s="1"/>
      <c r="I1905" s="99"/>
      <c r="J1905" s="99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</row>
    <row r="1906" spans="4:35">
      <c r="D1906" s="1"/>
      <c r="E1906" s="1"/>
      <c r="F1906" s="1"/>
      <c r="G1906" s="1"/>
      <c r="H1906" s="1"/>
      <c r="I1906" s="99"/>
      <c r="J1906" s="99"/>
      <c r="K1906" s="99"/>
      <c r="L1906" s="99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</row>
    <row r="1907" spans="4:35">
      <c r="D1907" s="1"/>
      <c r="E1907" s="1"/>
      <c r="F1907" s="1"/>
      <c r="G1907" s="1"/>
      <c r="H1907" s="1"/>
      <c r="I1907" s="99"/>
      <c r="J1907" s="99"/>
      <c r="K1907" s="99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</row>
    <row r="1908" spans="4:35">
      <c r="D1908" s="1"/>
      <c r="E1908" s="1"/>
      <c r="F1908" s="1"/>
      <c r="G1908" s="1"/>
      <c r="H1908" s="1"/>
      <c r="I1908" s="99"/>
      <c r="J1908" s="99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</row>
    <row r="1909" spans="4:35">
      <c r="D1909" s="1"/>
      <c r="E1909" s="1"/>
      <c r="F1909" s="1"/>
      <c r="G1909" s="1"/>
      <c r="H1909" s="1"/>
      <c r="I1909" s="99"/>
      <c r="J1909" s="99"/>
      <c r="K1909" s="99"/>
      <c r="L1909" s="99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99"/>
      <c r="Z1909" s="1"/>
      <c r="AA1909" s="1"/>
      <c r="AB1909" s="1"/>
      <c r="AC1909" s="99"/>
      <c r="AD1909" s="1"/>
      <c r="AE1909" s="1"/>
      <c r="AF1909" s="1"/>
      <c r="AG1909" s="1"/>
      <c r="AH1909" s="1"/>
      <c r="AI1909" s="1"/>
    </row>
    <row r="1910" spans="4:35">
      <c r="D1910" s="1"/>
      <c r="E1910" s="1"/>
      <c r="F1910" s="1"/>
      <c r="G1910" s="1"/>
      <c r="H1910" s="1"/>
      <c r="I1910" s="99"/>
      <c r="J1910" s="99"/>
      <c r="K1910" s="99"/>
      <c r="L1910" s="99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99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</row>
    <row r="1911" spans="4:35">
      <c r="D1911" s="1"/>
      <c r="E1911" s="1"/>
      <c r="F1911" s="1"/>
      <c r="G1911" s="1"/>
      <c r="H1911" s="1"/>
      <c r="I1911" s="99"/>
      <c r="J1911" s="99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</row>
    <row r="1912" spans="4:35">
      <c r="D1912" s="1"/>
      <c r="E1912" s="1"/>
      <c r="F1912" s="1"/>
      <c r="G1912" s="1"/>
      <c r="H1912" s="1"/>
      <c r="I1912" s="99"/>
      <c r="J1912" s="99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</row>
    <row r="1913" spans="4:35">
      <c r="D1913" s="1"/>
      <c r="E1913" s="1"/>
      <c r="F1913" s="1"/>
      <c r="G1913" s="1"/>
      <c r="H1913" s="1"/>
      <c r="I1913" s="99"/>
      <c r="J1913" s="99"/>
      <c r="K1913" s="99"/>
      <c r="L1913" s="99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99"/>
      <c r="Z1913" s="1"/>
      <c r="AA1913" s="1"/>
      <c r="AB1913" s="1"/>
      <c r="AC1913" s="99"/>
      <c r="AD1913" s="1"/>
      <c r="AE1913" s="1"/>
      <c r="AF1913" s="1"/>
      <c r="AG1913" s="1"/>
      <c r="AH1913" s="1"/>
      <c r="AI1913" s="1"/>
    </row>
    <row r="1914" spans="4:35">
      <c r="D1914" s="1"/>
      <c r="E1914" s="1"/>
      <c r="F1914" s="1"/>
      <c r="G1914" s="1"/>
      <c r="H1914" s="1"/>
      <c r="I1914" s="99"/>
      <c r="J1914" s="1"/>
      <c r="K1914" s="99"/>
      <c r="L1914" s="99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99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</row>
    <row r="1915" spans="4:35">
      <c r="D1915" s="1"/>
      <c r="E1915" s="1"/>
      <c r="F1915" s="1"/>
      <c r="G1915" s="1"/>
      <c r="H1915" s="1"/>
      <c r="I1915" s="99"/>
      <c r="J1915" s="99"/>
      <c r="K1915" s="99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</row>
    <row r="1916" spans="4:35">
      <c r="D1916" s="1"/>
      <c r="E1916" s="1"/>
      <c r="F1916" s="1"/>
      <c r="G1916" s="1"/>
      <c r="H1916" s="1"/>
      <c r="I1916" s="99"/>
      <c r="J1916" s="99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</row>
    <row r="1917" spans="4:35">
      <c r="D1917" s="1"/>
      <c r="E1917" s="1"/>
      <c r="F1917" s="1"/>
      <c r="G1917" s="1"/>
      <c r="H1917" s="1"/>
      <c r="I1917" s="99"/>
      <c r="J1917" s="99"/>
      <c r="K1917" s="99"/>
      <c r="L1917" s="99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99"/>
      <c r="Z1917" s="1"/>
      <c r="AA1917" s="1"/>
      <c r="AB1917" s="1"/>
      <c r="AC1917" s="99"/>
      <c r="AD1917" s="1"/>
      <c r="AE1917" s="1"/>
      <c r="AF1917" s="1"/>
      <c r="AG1917" s="1"/>
      <c r="AH1917" s="1"/>
      <c r="AI1917" s="1"/>
    </row>
    <row r="1918" spans="4:35">
      <c r="D1918" s="1"/>
      <c r="E1918" s="1"/>
      <c r="F1918" s="1"/>
      <c r="G1918" s="1"/>
      <c r="H1918" s="1"/>
      <c r="I1918" s="99"/>
      <c r="J1918" s="99"/>
      <c r="K1918" s="99"/>
      <c r="L1918" s="99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</row>
    <row r="1919" spans="4:35">
      <c r="D1919" s="1"/>
      <c r="E1919" s="1"/>
      <c r="F1919" s="1"/>
      <c r="G1919" s="1"/>
      <c r="H1919" s="1"/>
      <c r="I1919" s="99"/>
      <c r="J1919" s="99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</row>
    <row r="1920" spans="4:35">
      <c r="D1920" s="1"/>
      <c r="E1920" s="1"/>
      <c r="F1920" s="1"/>
      <c r="G1920" s="1"/>
      <c r="H1920" s="1"/>
      <c r="I1920" s="99"/>
      <c r="J1920" s="99"/>
      <c r="K1920" s="99"/>
      <c r="L1920" s="99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</row>
    <row r="1921" spans="4:35">
      <c r="D1921" s="1"/>
      <c r="E1921" s="1"/>
      <c r="F1921" s="1"/>
      <c r="G1921" s="1"/>
      <c r="H1921" s="1"/>
      <c r="I1921" s="99"/>
      <c r="J1921" s="99"/>
      <c r="K1921" s="99"/>
      <c r="L1921" s="99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</row>
    <row r="1922" spans="4:35">
      <c r="D1922" s="1"/>
      <c r="E1922" s="1"/>
      <c r="F1922" s="1"/>
      <c r="G1922" s="1"/>
      <c r="H1922" s="1"/>
      <c r="I1922" s="99"/>
      <c r="J1922" s="99"/>
      <c r="K1922" s="99"/>
      <c r="L1922" s="99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99"/>
      <c r="Z1922" s="99"/>
      <c r="AA1922" s="1"/>
      <c r="AB1922" s="1"/>
      <c r="AC1922" s="99"/>
      <c r="AD1922" s="1"/>
      <c r="AE1922" s="1"/>
      <c r="AF1922" s="1"/>
      <c r="AG1922" s="1"/>
      <c r="AH1922" s="1"/>
      <c r="AI1922" s="1"/>
    </row>
    <row r="1923" spans="4:35">
      <c r="D1923" s="1"/>
      <c r="E1923" s="1"/>
      <c r="F1923" s="1"/>
      <c r="G1923" s="1"/>
      <c r="H1923" s="1"/>
      <c r="I1923" s="99"/>
      <c r="J1923" s="99"/>
      <c r="K1923" s="99"/>
      <c r="L1923" s="99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99"/>
      <c r="Z1923" s="99"/>
      <c r="AA1923" s="1"/>
      <c r="AB1923" s="1"/>
      <c r="AC1923" s="99"/>
      <c r="AD1923" s="1"/>
      <c r="AE1923" s="1"/>
      <c r="AF1923" s="1"/>
      <c r="AG1923" s="1"/>
      <c r="AH1923" s="1"/>
      <c r="AI1923" s="1"/>
    </row>
    <row r="1924" spans="4:35">
      <c r="D1924" s="1"/>
      <c r="E1924" s="1"/>
      <c r="F1924" s="1"/>
      <c r="G1924" s="1"/>
      <c r="H1924" s="1"/>
      <c r="I1924" s="99"/>
      <c r="J1924" s="99"/>
      <c r="K1924" s="99"/>
      <c r="L1924" s="99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99"/>
      <c r="Z1924" s="99"/>
      <c r="AA1924" s="1"/>
      <c r="AB1924" s="1"/>
      <c r="AC1924" s="99"/>
      <c r="AD1924" s="1"/>
      <c r="AE1924" s="1"/>
      <c r="AF1924" s="1"/>
      <c r="AG1924" s="1"/>
      <c r="AH1924" s="1"/>
      <c r="AI1924" s="1"/>
    </row>
    <row r="1925" spans="4:35">
      <c r="D1925" s="1"/>
      <c r="E1925" s="1"/>
      <c r="F1925" s="1"/>
      <c r="G1925" s="1"/>
      <c r="H1925" s="1"/>
      <c r="I1925" s="99"/>
      <c r="J1925" s="99"/>
      <c r="K1925" s="99"/>
      <c r="L1925" s="99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</row>
    <row r="1926" spans="4:35">
      <c r="D1926" s="1"/>
      <c r="E1926" s="1"/>
      <c r="F1926" s="1"/>
      <c r="G1926" s="1"/>
      <c r="H1926" s="1"/>
      <c r="I1926" s="99"/>
      <c r="J1926" s="1"/>
      <c r="K1926" s="99"/>
      <c r="L1926" s="99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99"/>
      <c r="Z1926" s="1"/>
      <c r="AA1926" s="1"/>
      <c r="AB1926" s="1"/>
      <c r="AC1926" s="99"/>
      <c r="AD1926" s="1"/>
      <c r="AE1926" s="1"/>
      <c r="AF1926" s="1"/>
      <c r="AG1926" s="1"/>
      <c r="AH1926" s="1"/>
      <c r="AI1926" s="1"/>
    </row>
    <row r="1927" spans="4:35">
      <c r="D1927" s="1"/>
      <c r="E1927" s="1"/>
      <c r="F1927" s="1"/>
      <c r="G1927" s="1"/>
      <c r="H1927" s="1"/>
      <c r="I1927" s="99"/>
      <c r="J1927" s="99"/>
      <c r="K1927" s="99"/>
      <c r="L1927" s="99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</row>
    <row r="1928" spans="4:35">
      <c r="D1928" s="1"/>
      <c r="E1928" s="1"/>
      <c r="F1928" s="1"/>
      <c r="G1928" s="1"/>
      <c r="H1928" s="1"/>
      <c r="I1928" s="99"/>
      <c r="J1928" s="99"/>
      <c r="K1928" s="99"/>
      <c r="L1928" s="99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99"/>
      <c r="Z1928" s="1"/>
      <c r="AA1928" s="1"/>
      <c r="AB1928" s="1"/>
      <c r="AC1928" s="99"/>
      <c r="AD1928" s="1"/>
      <c r="AE1928" s="1"/>
      <c r="AF1928" s="1"/>
      <c r="AG1928" s="1"/>
      <c r="AH1928" s="1"/>
      <c r="AI1928" s="1"/>
    </row>
    <row r="1929" spans="4:35">
      <c r="D1929" s="1"/>
      <c r="E1929" s="1"/>
      <c r="F1929" s="1"/>
      <c r="G1929" s="1"/>
      <c r="H1929" s="1"/>
      <c r="I1929" s="99"/>
      <c r="J1929" s="1"/>
      <c r="K1929" s="99"/>
      <c r="L1929" s="99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99"/>
      <c r="Z1929" s="1"/>
      <c r="AA1929" s="1"/>
      <c r="AB1929" s="1"/>
      <c r="AC1929" s="99"/>
      <c r="AD1929" s="1"/>
      <c r="AE1929" s="1"/>
      <c r="AF1929" s="1"/>
      <c r="AG1929" s="1"/>
      <c r="AH1929" s="1"/>
      <c r="AI1929" s="1"/>
    </row>
    <row r="1930" spans="4:35">
      <c r="D1930" s="1"/>
      <c r="E1930" s="1"/>
      <c r="F1930" s="1"/>
      <c r="G1930" s="1"/>
      <c r="H1930" s="1"/>
      <c r="I1930" s="99"/>
      <c r="J1930" s="99"/>
      <c r="K1930" s="99"/>
      <c r="L1930" s="99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99"/>
      <c r="Z1930" s="1"/>
      <c r="AA1930" s="1"/>
      <c r="AB1930" s="1"/>
      <c r="AC1930" s="99"/>
      <c r="AD1930" s="1"/>
      <c r="AE1930" s="1"/>
      <c r="AF1930" s="1"/>
      <c r="AG1930" s="1"/>
      <c r="AH1930" s="1"/>
      <c r="AI1930" s="1"/>
    </row>
    <row r="1931" spans="4:35">
      <c r="D1931" s="1"/>
      <c r="E1931" s="1"/>
      <c r="F1931" s="1"/>
      <c r="G1931" s="1"/>
      <c r="H1931" s="1"/>
      <c r="I1931" s="99"/>
      <c r="J1931" s="99"/>
      <c r="K1931" s="99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</row>
    <row r="1932" spans="4:35">
      <c r="D1932" s="1"/>
      <c r="E1932" s="1"/>
      <c r="F1932" s="1"/>
      <c r="G1932" s="1"/>
      <c r="H1932" s="1"/>
      <c r="I1932" s="99"/>
      <c r="J1932" s="99"/>
      <c r="K1932" s="99"/>
      <c r="L1932" s="99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99"/>
      <c r="Z1932" s="99"/>
      <c r="AA1932" s="1"/>
      <c r="AB1932" s="1"/>
      <c r="AC1932" s="99"/>
      <c r="AD1932" s="1"/>
      <c r="AE1932" s="1"/>
      <c r="AF1932" s="1"/>
      <c r="AG1932" s="1"/>
      <c r="AH1932" s="1"/>
      <c r="AI1932" s="1"/>
    </row>
    <row r="1933" spans="4:35">
      <c r="D1933" s="1"/>
      <c r="E1933" s="1"/>
      <c r="F1933" s="1"/>
      <c r="G1933" s="1"/>
      <c r="H1933" s="1"/>
      <c r="I1933" s="99"/>
      <c r="J1933" s="99"/>
      <c r="K1933" s="99"/>
      <c r="L1933" s="99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99"/>
      <c r="Z1933" s="99"/>
      <c r="AA1933" s="1"/>
      <c r="AB1933" s="1"/>
      <c r="AC1933" s="99"/>
      <c r="AD1933" s="1"/>
      <c r="AE1933" s="1"/>
      <c r="AF1933" s="1"/>
      <c r="AG1933" s="1"/>
      <c r="AH1933" s="1"/>
      <c r="AI1933" s="1"/>
    </row>
    <row r="1934" spans="4:35">
      <c r="D1934" s="1"/>
      <c r="E1934" s="1"/>
      <c r="F1934" s="1"/>
      <c r="G1934" s="1"/>
      <c r="H1934" s="1"/>
      <c r="I1934" s="99"/>
      <c r="J1934" s="99"/>
      <c r="K1934" s="99"/>
      <c r="L1934" s="99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99"/>
      <c r="Z1934" s="1"/>
      <c r="AA1934" s="1"/>
      <c r="AB1934" s="1"/>
      <c r="AC1934" s="99"/>
      <c r="AD1934" s="1"/>
      <c r="AE1934" s="1"/>
      <c r="AF1934" s="1"/>
      <c r="AG1934" s="1"/>
      <c r="AH1934" s="1"/>
      <c r="AI1934" s="1"/>
    </row>
    <row r="1935" spans="4:35">
      <c r="D1935" s="1"/>
      <c r="E1935" s="1"/>
      <c r="F1935" s="1"/>
      <c r="G1935" s="1"/>
      <c r="H1935" s="1"/>
      <c r="I1935" s="99"/>
      <c r="J1935" s="99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</row>
    <row r="1936" spans="4:35">
      <c r="D1936" s="1"/>
      <c r="E1936" s="1"/>
      <c r="F1936" s="1"/>
      <c r="G1936" s="1"/>
      <c r="H1936" s="1"/>
      <c r="I1936" s="99"/>
      <c r="J1936" s="99"/>
      <c r="K1936" s="99"/>
      <c r="L1936" s="99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99"/>
      <c r="Z1936" s="99"/>
      <c r="AA1936" s="1"/>
      <c r="AB1936" s="1"/>
      <c r="AC1936" s="99"/>
      <c r="AD1936" s="1"/>
      <c r="AE1936" s="1"/>
      <c r="AF1936" s="1"/>
      <c r="AG1936" s="1"/>
      <c r="AH1936" s="1"/>
      <c r="AI1936" s="1"/>
    </row>
    <row r="1937" spans="4:35">
      <c r="D1937" s="1"/>
      <c r="E1937" s="1"/>
      <c r="F1937" s="1"/>
      <c r="G1937" s="1"/>
      <c r="H1937" s="1"/>
      <c r="I1937" s="99"/>
      <c r="J1937" s="99"/>
      <c r="K1937" s="99"/>
      <c r="L1937" s="99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99"/>
      <c r="Z1937" s="99"/>
      <c r="AA1937" s="1"/>
      <c r="AB1937" s="1"/>
      <c r="AC1937" s="99"/>
      <c r="AD1937" s="1"/>
      <c r="AE1937" s="1"/>
      <c r="AF1937" s="1"/>
      <c r="AG1937" s="1"/>
      <c r="AH1937" s="1"/>
      <c r="AI1937" s="1"/>
    </row>
    <row r="1938" spans="4:35">
      <c r="D1938" s="1"/>
      <c r="E1938" s="1"/>
      <c r="F1938" s="1"/>
      <c r="G1938" s="1"/>
      <c r="H1938" s="1"/>
      <c r="I1938" s="99"/>
      <c r="J1938" s="99"/>
      <c r="K1938" s="99"/>
      <c r="L1938" s="99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99"/>
      <c r="Z1938" s="1"/>
      <c r="AA1938" s="1"/>
      <c r="AB1938" s="1"/>
      <c r="AC1938" s="99"/>
      <c r="AD1938" s="1"/>
      <c r="AE1938" s="1"/>
      <c r="AF1938" s="1"/>
      <c r="AG1938" s="1"/>
      <c r="AH1938" s="1"/>
      <c r="AI1938" s="1"/>
    </row>
    <row r="1939" spans="4:35">
      <c r="D1939" s="1"/>
      <c r="E1939" s="1"/>
      <c r="F1939" s="1"/>
      <c r="G1939" s="1"/>
      <c r="H1939" s="1"/>
      <c r="I1939" s="99"/>
      <c r="J1939" s="99"/>
      <c r="K1939" s="99"/>
      <c r="L1939" s="99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99"/>
      <c r="Z1939" s="99"/>
      <c r="AA1939" s="1"/>
      <c r="AB1939" s="1"/>
      <c r="AC1939" s="99"/>
      <c r="AD1939" s="1"/>
      <c r="AE1939" s="1"/>
      <c r="AF1939" s="1"/>
      <c r="AG1939" s="1"/>
      <c r="AH1939" s="1"/>
      <c r="AI1939" s="1"/>
    </row>
    <row r="1940" spans="4:35">
      <c r="D1940" s="1"/>
      <c r="E1940" s="1"/>
      <c r="F1940" s="1"/>
      <c r="G1940" s="1"/>
      <c r="H1940" s="1"/>
      <c r="I1940" s="99"/>
      <c r="J1940" s="99"/>
      <c r="K1940" s="99"/>
      <c r="L1940" s="99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99"/>
      <c r="Z1940" s="99"/>
      <c r="AA1940" s="1"/>
      <c r="AB1940" s="1"/>
      <c r="AC1940" s="99"/>
      <c r="AD1940" s="1"/>
      <c r="AE1940" s="1"/>
      <c r="AF1940" s="1"/>
      <c r="AG1940" s="1"/>
      <c r="AH1940" s="1"/>
      <c r="AI1940" s="1"/>
    </row>
    <row r="1941" spans="4:35">
      <c r="D1941" s="1"/>
      <c r="E1941" s="1"/>
      <c r="F1941" s="1"/>
      <c r="G1941" s="1"/>
      <c r="H1941" s="1"/>
      <c r="I1941" s="99"/>
      <c r="J1941" s="99"/>
      <c r="K1941" s="99"/>
      <c r="L1941" s="99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99"/>
      <c r="Z1941" s="1"/>
      <c r="AA1941" s="1"/>
      <c r="AB1941" s="1"/>
      <c r="AC1941" s="99"/>
      <c r="AD1941" s="1"/>
      <c r="AE1941" s="1"/>
      <c r="AF1941" s="1"/>
      <c r="AG1941" s="1"/>
      <c r="AH1941" s="1"/>
      <c r="AI1941" s="1"/>
    </row>
    <row r="1942" spans="4:35">
      <c r="D1942" s="1"/>
      <c r="E1942" s="1"/>
      <c r="F1942" s="1"/>
      <c r="G1942" s="1"/>
      <c r="H1942" s="1"/>
      <c r="I1942" s="99"/>
      <c r="J1942" s="99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</row>
    <row r="1943" spans="4:35">
      <c r="D1943" s="1"/>
      <c r="E1943" s="1"/>
      <c r="F1943" s="1"/>
      <c r="G1943" s="1"/>
      <c r="H1943" s="1"/>
      <c r="I1943" s="99"/>
      <c r="J1943" s="99"/>
      <c r="K1943" s="99"/>
      <c r="L1943" s="99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99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</row>
    <row r="1944" spans="4:35">
      <c r="D1944" s="1"/>
      <c r="E1944" s="1"/>
      <c r="F1944" s="1"/>
      <c r="G1944" s="1"/>
      <c r="H1944" s="1"/>
      <c r="I1944" s="99"/>
      <c r="J1944" s="99"/>
      <c r="K1944" s="99"/>
      <c r="L1944" s="99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99"/>
      <c r="Z1944" s="99"/>
      <c r="AA1944" s="1"/>
      <c r="AB1944" s="1"/>
      <c r="AC1944" s="99"/>
      <c r="AD1944" s="1"/>
      <c r="AE1944" s="1"/>
      <c r="AF1944" s="1"/>
      <c r="AG1944" s="1"/>
      <c r="AH1944" s="1"/>
      <c r="AI1944" s="1"/>
    </row>
    <row r="1945" spans="4:35">
      <c r="D1945" s="1"/>
      <c r="E1945" s="1"/>
      <c r="F1945" s="1"/>
      <c r="G1945" s="1"/>
      <c r="H1945" s="1"/>
      <c r="I1945" s="99"/>
      <c r="J1945" s="99"/>
      <c r="K1945" s="99"/>
      <c r="L1945" s="99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99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</row>
    <row r="1946" spans="4:35">
      <c r="D1946" s="1"/>
      <c r="E1946" s="1"/>
      <c r="F1946" s="1"/>
      <c r="G1946" s="1"/>
      <c r="H1946" s="1"/>
      <c r="I1946" s="99"/>
      <c r="J1946" s="99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</row>
    <row r="1947" spans="4:35">
      <c r="D1947" s="1"/>
      <c r="E1947" s="1"/>
      <c r="F1947" s="1"/>
      <c r="G1947" s="1"/>
      <c r="H1947" s="1"/>
      <c r="I1947" s="99"/>
      <c r="J1947" s="99"/>
      <c r="K1947" s="99"/>
      <c r="L1947" s="99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99"/>
      <c r="Z1947" s="1"/>
      <c r="AA1947" s="1"/>
      <c r="AB1947" s="1"/>
      <c r="AC1947" s="99"/>
      <c r="AD1947" s="1"/>
      <c r="AE1947" s="1"/>
      <c r="AF1947" s="1"/>
      <c r="AG1947" s="1"/>
      <c r="AH1947" s="1"/>
      <c r="AI1947" s="1"/>
    </row>
    <row r="1948" spans="4:35">
      <c r="D1948" s="1"/>
      <c r="E1948" s="1"/>
      <c r="F1948" s="1"/>
      <c r="G1948" s="1"/>
      <c r="H1948" s="1"/>
      <c r="I1948" s="99"/>
      <c r="J1948" s="99"/>
      <c r="K1948" s="99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</row>
    <row r="1949" spans="4:35">
      <c r="D1949" s="1"/>
      <c r="E1949" s="1"/>
      <c r="F1949" s="1"/>
      <c r="G1949" s="1"/>
      <c r="H1949" s="1"/>
      <c r="I1949" s="99"/>
      <c r="J1949" s="99"/>
      <c r="K1949" s="99"/>
      <c r="L1949" s="99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99"/>
      <c r="Z1949" s="1"/>
      <c r="AA1949" s="1"/>
      <c r="AB1949" s="1"/>
      <c r="AC1949" s="99"/>
      <c r="AD1949" s="1"/>
      <c r="AE1949" s="1"/>
      <c r="AF1949" s="1"/>
      <c r="AG1949" s="1"/>
      <c r="AH1949" s="1"/>
      <c r="AI1949" s="1"/>
    </row>
    <row r="1950" spans="4:35">
      <c r="D1950" s="1"/>
      <c r="E1950" s="1"/>
      <c r="F1950" s="1"/>
      <c r="G1950" s="1"/>
      <c r="H1950" s="1"/>
      <c r="I1950" s="99"/>
      <c r="J1950" s="99"/>
      <c r="K1950" s="99"/>
      <c r="L1950" s="99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99"/>
      <c r="Z1950" s="99"/>
      <c r="AA1950" s="1"/>
      <c r="AB1950" s="1"/>
      <c r="AC1950" s="99"/>
      <c r="AD1950" s="1"/>
      <c r="AE1950" s="1"/>
      <c r="AF1950" s="1"/>
      <c r="AG1950" s="1"/>
      <c r="AH1950" s="1"/>
      <c r="AI1950" s="1"/>
    </row>
    <row r="1951" spans="4:35">
      <c r="D1951" s="1"/>
      <c r="E1951" s="1"/>
      <c r="F1951" s="1"/>
      <c r="G1951" s="1"/>
      <c r="H1951" s="1"/>
      <c r="I1951" s="99"/>
      <c r="J1951" s="99"/>
      <c r="K1951" s="99"/>
      <c r="L1951" s="99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99"/>
      <c r="Z1951" s="1"/>
      <c r="AA1951" s="1"/>
      <c r="AB1951" s="1"/>
      <c r="AC1951" s="99"/>
      <c r="AD1951" s="1"/>
      <c r="AE1951" s="1"/>
      <c r="AF1951" s="1"/>
      <c r="AG1951" s="1"/>
      <c r="AH1951" s="1"/>
      <c r="AI1951" s="1"/>
    </row>
    <row r="1952" spans="4:35">
      <c r="D1952" s="1"/>
      <c r="E1952" s="1"/>
      <c r="F1952" s="1"/>
      <c r="G1952" s="1"/>
      <c r="H1952" s="1"/>
      <c r="I1952" s="99"/>
      <c r="J1952" s="99"/>
      <c r="K1952" s="99"/>
      <c r="L1952" s="99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</row>
    <row r="1953" spans="4:35">
      <c r="D1953" s="1"/>
      <c r="E1953" s="1"/>
      <c r="F1953" s="1"/>
      <c r="G1953" s="1"/>
      <c r="H1953" s="1"/>
      <c r="I1953" s="99"/>
      <c r="J1953" s="99"/>
      <c r="K1953" s="99"/>
      <c r="L1953" s="99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99"/>
      <c r="Z1953" s="1"/>
      <c r="AA1953" s="1"/>
      <c r="AB1953" s="1"/>
      <c r="AC1953" s="99"/>
      <c r="AD1953" s="1"/>
      <c r="AE1953" s="1"/>
      <c r="AF1953" s="1"/>
      <c r="AG1953" s="1"/>
      <c r="AH1953" s="1"/>
      <c r="AI1953" s="1"/>
    </row>
    <row r="1954" spans="4:35">
      <c r="D1954" s="1"/>
      <c r="E1954" s="1"/>
      <c r="F1954" s="1"/>
      <c r="G1954" s="1"/>
      <c r="H1954" s="1"/>
      <c r="I1954" s="99"/>
      <c r="J1954" s="99"/>
      <c r="K1954" s="99"/>
      <c r="L1954" s="99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99"/>
      <c r="Z1954" s="1"/>
      <c r="AA1954" s="1"/>
      <c r="AB1954" s="1"/>
      <c r="AC1954" s="99"/>
      <c r="AD1954" s="1"/>
      <c r="AE1954" s="1"/>
      <c r="AF1954" s="1"/>
      <c r="AG1954" s="1"/>
      <c r="AH1954" s="1"/>
      <c r="AI1954" s="1"/>
    </row>
    <row r="1955" spans="4:35">
      <c r="D1955" s="1"/>
      <c r="E1955" s="1"/>
      <c r="F1955" s="1"/>
      <c r="G1955" s="1"/>
      <c r="H1955" s="1"/>
      <c r="I1955" s="99"/>
      <c r="J1955" s="99"/>
      <c r="K1955" s="99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</row>
    <row r="1956" spans="4:35">
      <c r="D1956" s="1"/>
      <c r="E1956" s="1"/>
      <c r="F1956" s="1"/>
      <c r="G1956" s="1"/>
      <c r="H1956" s="1"/>
      <c r="I1956" s="99"/>
      <c r="J1956" s="99"/>
      <c r="K1956" s="99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</row>
    <row r="1957" spans="4:35">
      <c r="D1957" s="1"/>
      <c r="E1957" s="1"/>
      <c r="F1957" s="1"/>
      <c r="G1957" s="1"/>
      <c r="H1957" s="1"/>
      <c r="I1957" s="99"/>
      <c r="J1957" s="99"/>
      <c r="K1957" s="99"/>
      <c r="L1957" s="99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99"/>
      <c r="Z1957" s="1"/>
      <c r="AA1957" s="1"/>
      <c r="AB1957" s="1"/>
      <c r="AC1957" s="99"/>
      <c r="AD1957" s="1"/>
      <c r="AE1957" s="1"/>
      <c r="AF1957" s="1"/>
      <c r="AG1957" s="1"/>
      <c r="AH1957" s="1"/>
      <c r="AI1957" s="1"/>
    </row>
    <row r="1958" spans="4:35">
      <c r="D1958" s="1"/>
      <c r="E1958" s="1"/>
      <c r="F1958" s="1"/>
      <c r="G1958" s="1"/>
      <c r="H1958" s="1"/>
      <c r="I1958" s="99"/>
      <c r="J1958" s="99"/>
      <c r="K1958" s="99"/>
      <c r="L1958" s="99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</row>
    <row r="1959" spans="4:35">
      <c r="D1959" s="1"/>
      <c r="E1959" s="1"/>
      <c r="F1959" s="1"/>
      <c r="G1959" s="1"/>
      <c r="H1959" s="1"/>
      <c r="I1959" s="99"/>
      <c r="J1959" s="99"/>
      <c r="K1959" s="99"/>
      <c r="L1959" s="99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99"/>
      <c r="Z1959" s="1"/>
      <c r="AA1959" s="1"/>
      <c r="AB1959" s="1"/>
      <c r="AC1959" s="99"/>
      <c r="AD1959" s="1"/>
      <c r="AE1959" s="1"/>
      <c r="AF1959" s="1"/>
      <c r="AG1959" s="1"/>
      <c r="AH1959" s="1"/>
      <c r="AI1959" s="1"/>
    </row>
    <row r="1960" spans="4:35">
      <c r="D1960" s="1"/>
      <c r="E1960" s="1"/>
      <c r="F1960" s="1"/>
      <c r="G1960" s="1"/>
      <c r="H1960" s="1"/>
      <c r="I1960" s="99"/>
      <c r="J1960" s="99"/>
      <c r="K1960" s="99"/>
      <c r="L1960" s="99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</row>
    <row r="1961" spans="4:35">
      <c r="D1961" s="1"/>
      <c r="E1961" s="1"/>
      <c r="F1961" s="1"/>
      <c r="G1961" s="1"/>
      <c r="H1961" s="1"/>
      <c r="I1961" s="99"/>
      <c r="J1961" s="99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</row>
    <row r="1962" spans="4:35">
      <c r="D1962" s="1"/>
      <c r="E1962" s="1"/>
      <c r="F1962" s="1"/>
      <c r="G1962" s="1"/>
      <c r="H1962" s="1"/>
      <c r="I1962" s="99"/>
      <c r="J1962" s="99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</row>
    <row r="1963" spans="4:35">
      <c r="D1963" s="1"/>
      <c r="E1963" s="1"/>
      <c r="F1963" s="1"/>
      <c r="G1963" s="1"/>
      <c r="H1963" s="1"/>
      <c r="I1963" s="99"/>
      <c r="J1963" s="99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</row>
    <row r="1964" spans="4:35">
      <c r="D1964" s="1"/>
      <c r="E1964" s="1"/>
      <c r="F1964" s="1"/>
      <c r="G1964" s="1"/>
      <c r="H1964" s="1"/>
      <c r="I1964" s="99"/>
      <c r="J1964" s="99"/>
      <c r="K1964" s="99"/>
      <c r="L1964" s="99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99"/>
      <c r="Z1964" s="1"/>
      <c r="AA1964" s="1"/>
      <c r="AB1964" s="1"/>
      <c r="AC1964" s="99"/>
      <c r="AD1964" s="1"/>
      <c r="AE1964" s="1"/>
      <c r="AF1964" s="1"/>
      <c r="AG1964" s="1"/>
      <c r="AH1964" s="1"/>
      <c r="AI1964" s="1"/>
    </row>
    <row r="1965" spans="4:35">
      <c r="D1965" s="1"/>
      <c r="E1965" s="1"/>
      <c r="F1965" s="1"/>
      <c r="G1965" s="1"/>
      <c r="H1965" s="1"/>
      <c r="I1965" s="99"/>
      <c r="J1965" s="99"/>
      <c r="K1965" s="99"/>
      <c r="L1965" s="99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99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</row>
    <row r="1966" spans="4:35">
      <c r="D1966" s="1"/>
      <c r="E1966" s="1"/>
      <c r="F1966" s="1"/>
      <c r="G1966" s="1"/>
      <c r="H1966" s="1"/>
      <c r="I1966" s="99"/>
      <c r="J1966" s="99"/>
      <c r="K1966" s="99"/>
      <c r="L1966" s="99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99"/>
      <c r="Z1966" s="99"/>
      <c r="AA1966" s="1"/>
      <c r="AB1966" s="1"/>
      <c r="AC1966" s="99"/>
      <c r="AD1966" s="1"/>
      <c r="AE1966" s="1"/>
      <c r="AF1966" s="1"/>
      <c r="AG1966" s="1"/>
      <c r="AH1966" s="1"/>
      <c r="AI1966" s="1"/>
    </row>
    <row r="1967" spans="4:35">
      <c r="D1967" s="1"/>
      <c r="E1967" s="1"/>
      <c r="F1967" s="1"/>
      <c r="G1967" s="1"/>
      <c r="H1967" s="1"/>
      <c r="I1967" s="99"/>
      <c r="J1967" s="99"/>
      <c r="K1967" s="99"/>
      <c r="L1967" s="99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99"/>
      <c r="Z1967" s="99"/>
      <c r="AA1967" s="1"/>
      <c r="AB1967" s="1"/>
      <c r="AC1967" s="99"/>
      <c r="AD1967" s="1"/>
      <c r="AE1967" s="1"/>
      <c r="AF1967" s="1"/>
      <c r="AG1967" s="1"/>
      <c r="AH1967" s="1"/>
      <c r="AI1967" s="1"/>
    </row>
    <row r="1968" spans="4:35">
      <c r="D1968" s="1"/>
      <c r="E1968" s="1"/>
      <c r="F1968" s="1"/>
      <c r="G1968" s="1"/>
      <c r="H1968" s="1"/>
      <c r="I1968" s="99"/>
      <c r="J1968" s="99"/>
      <c r="K1968" s="99"/>
      <c r="L1968" s="99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</row>
    <row r="1969" spans="4:35">
      <c r="D1969" s="1"/>
      <c r="E1969" s="1"/>
      <c r="F1969" s="1"/>
      <c r="G1969" s="1"/>
      <c r="H1969" s="1"/>
      <c r="I1969" s="99"/>
      <c r="J1969" s="99"/>
      <c r="K1969" s="99"/>
      <c r="L1969" s="99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99"/>
      <c r="Z1969" s="1"/>
      <c r="AA1969" s="1"/>
      <c r="AB1969" s="1"/>
      <c r="AC1969" s="99"/>
      <c r="AD1969" s="1"/>
      <c r="AE1969" s="1"/>
      <c r="AF1969" s="1"/>
      <c r="AG1969" s="1"/>
      <c r="AH1969" s="1"/>
      <c r="AI1969" s="1"/>
    </row>
    <row r="1970" spans="4:35">
      <c r="D1970" s="1"/>
      <c r="E1970" s="1"/>
      <c r="F1970" s="1"/>
      <c r="G1970" s="1"/>
      <c r="H1970" s="1"/>
      <c r="I1970" s="99"/>
      <c r="J1970" s="99"/>
      <c r="K1970" s="99"/>
      <c r="L1970" s="99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99"/>
      <c r="Z1970" s="1"/>
      <c r="AA1970" s="1"/>
      <c r="AB1970" s="1"/>
      <c r="AC1970" s="99"/>
      <c r="AD1970" s="1"/>
      <c r="AE1970" s="1"/>
      <c r="AF1970" s="1"/>
      <c r="AG1970" s="1"/>
      <c r="AH1970" s="1"/>
      <c r="AI1970" s="1"/>
    </row>
    <row r="1971" spans="4:35">
      <c r="D1971" s="1"/>
      <c r="E1971" s="1"/>
      <c r="F1971" s="1"/>
      <c r="G1971" s="1"/>
      <c r="H1971" s="1"/>
      <c r="I1971" s="99"/>
      <c r="J1971" s="99"/>
      <c r="K1971" s="99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</row>
    <row r="1972" spans="4:35">
      <c r="D1972" s="1"/>
      <c r="E1972" s="1"/>
      <c r="F1972" s="1"/>
      <c r="G1972" s="1"/>
      <c r="H1972" s="1"/>
      <c r="I1972" s="99"/>
      <c r="J1972" s="99"/>
      <c r="K1972" s="99"/>
      <c r="L1972" s="99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99"/>
      <c r="Z1972" s="99"/>
      <c r="AA1972" s="1"/>
      <c r="AB1972" s="1"/>
      <c r="AC1972" s="99"/>
      <c r="AD1972" s="1"/>
      <c r="AE1972" s="1"/>
      <c r="AF1972" s="1"/>
      <c r="AG1972" s="1"/>
      <c r="AH1972" s="1"/>
      <c r="AI1972" s="1"/>
    </row>
    <row r="1973" spans="4:35">
      <c r="D1973" s="1"/>
      <c r="E1973" s="1"/>
      <c r="F1973" s="1"/>
      <c r="G1973" s="1"/>
      <c r="H1973" s="1"/>
      <c r="I1973" s="99"/>
      <c r="J1973" s="99"/>
      <c r="K1973" s="99"/>
      <c r="L1973" s="99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99"/>
      <c r="Z1973" s="1"/>
      <c r="AA1973" s="1"/>
      <c r="AB1973" s="1"/>
      <c r="AC1973" s="99"/>
      <c r="AD1973" s="1"/>
      <c r="AE1973" s="1"/>
      <c r="AF1973" s="1"/>
      <c r="AG1973" s="1"/>
      <c r="AH1973" s="1"/>
      <c r="AI1973" s="1"/>
    </row>
    <row r="1974" spans="4:35">
      <c r="D1974" s="1"/>
      <c r="E1974" s="1"/>
      <c r="F1974" s="1"/>
      <c r="G1974" s="1"/>
      <c r="H1974" s="1"/>
      <c r="I1974" s="99"/>
      <c r="J1974" s="99"/>
      <c r="K1974" s="99"/>
      <c r="L1974" s="99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99"/>
      <c r="Z1974" s="1"/>
      <c r="AA1974" s="1"/>
      <c r="AB1974" s="1"/>
      <c r="AC1974" s="99"/>
      <c r="AD1974" s="1"/>
      <c r="AE1974" s="1"/>
      <c r="AF1974" s="1"/>
      <c r="AG1974" s="1"/>
      <c r="AH1974" s="1"/>
      <c r="AI1974" s="1"/>
    </row>
    <row r="1975" spans="4:35">
      <c r="D1975" s="1"/>
      <c r="E1975" s="1"/>
      <c r="F1975" s="1"/>
      <c r="G1975" s="1"/>
      <c r="H1975" s="1"/>
      <c r="I1975" s="99"/>
      <c r="J1975" s="99"/>
      <c r="K1975" s="99"/>
      <c r="L1975" s="99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99"/>
      <c r="Z1975" s="1"/>
      <c r="AA1975" s="1"/>
      <c r="AB1975" s="1"/>
      <c r="AC1975" s="99"/>
      <c r="AD1975" s="1"/>
      <c r="AE1975" s="1"/>
      <c r="AF1975" s="1"/>
      <c r="AG1975" s="1"/>
      <c r="AH1975" s="1"/>
      <c r="AI1975" s="1"/>
    </row>
    <row r="1976" spans="4:35">
      <c r="D1976" s="1"/>
      <c r="E1976" s="1"/>
      <c r="F1976" s="1"/>
      <c r="G1976" s="1"/>
      <c r="H1976" s="1"/>
      <c r="I1976" s="99"/>
      <c r="J1976" s="99"/>
      <c r="K1976" s="99"/>
      <c r="L1976" s="99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99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</row>
    <row r="1977" spans="4:35">
      <c r="D1977" s="1"/>
      <c r="E1977" s="1"/>
      <c r="F1977" s="1"/>
      <c r="G1977" s="1"/>
      <c r="H1977" s="1"/>
      <c r="I1977" s="99"/>
      <c r="J1977" s="99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</row>
    <row r="1978" spans="4:35">
      <c r="D1978" s="1"/>
      <c r="E1978" s="1"/>
      <c r="F1978" s="1"/>
      <c r="G1978" s="1"/>
      <c r="H1978" s="1"/>
      <c r="I1978" s="99"/>
      <c r="J1978" s="99"/>
      <c r="K1978" s="99"/>
      <c r="L1978" s="99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99"/>
      <c r="Z1978" s="1"/>
      <c r="AA1978" s="1"/>
      <c r="AB1978" s="1"/>
      <c r="AC1978" s="99"/>
      <c r="AD1978" s="1"/>
      <c r="AE1978" s="1"/>
      <c r="AF1978" s="1"/>
      <c r="AG1978" s="1"/>
      <c r="AH1978" s="1"/>
      <c r="AI1978" s="1"/>
    </row>
    <row r="1979" spans="4:35">
      <c r="D1979" s="1"/>
      <c r="E1979" s="1"/>
      <c r="F1979" s="1"/>
      <c r="G1979" s="1"/>
      <c r="H1979" s="1"/>
      <c r="I1979" s="99"/>
      <c r="J1979" s="99"/>
      <c r="K1979" s="99"/>
      <c r="L1979" s="99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99"/>
      <c r="Z1979" s="1"/>
      <c r="AA1979" s="1"/>
      <c r="AB1979" s="1"/>
      <c r="AC1979" s="99"/>
      <c r="AD1979" s="1"/>
      <c r="AE1979" s="1"/>
      <c r="AF1979" s="1"/>
      <c r="AG1979" s="1"/>
      <c r="AH1979" s="1"/>
      <c r="AI1979" s="1"/>
    </row>
    <row r="1980" spans="4:35">
      <c r="D1980" s="1"/>
      <c r="E1980" s="1"/>
      <c r="F1980" s="1"/>
      <c r="G1980" s="1"/>
      <c r="H1980" s="1"/>
      <c r="I1980" s="99"/>
      <c r="J1980" s="99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</row>
    <row r="1981" spans="4:35">
      <c r="D1981" s="1"/>
      <c r="E1981" s="1"/>
      <c r="F1981" s="1"/>
      <c r="G1981" s="1"/>
      <c r="H1981" s="1"/>
      <c r="I1981" s="99"/>
      <c r="J1981" s="99"/>
      <c r="K1981" s="99"/>
      <c r="L1981" s="99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99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</row>
    <row r="1982" spans="4:35">
      <c r="D1982" s="1"/>
      <c r="E1982" s="1"/>
      <c r="F1982" s="1"/>
      <c r="G1982" s="1"/>
      <c r="H1982" s="1"/>
      <c r="I1982" s="99"/>
      <c r="J1982" s="99"/>
      <c r="K1982" s="99"/>
      <c r="L1982" s="99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99"/>
      <c r="Z1982" s="1"/>
      <c r="AA1982" s="1"/>
      <c r="AB1982" s="1"/>
      <c r="AC1982" s="99"/>
      <c r="AD1982" s="1"/>
      <c r="AE1982" s="1"/>
      <c r="AF1982" s="1"/>
      <c r="AG1982" s="1"/>
      <c r="AH1982" s="1"/>
      <c r="AI1982" s="1"/>
    </row>
    <row r="1983" spans="4:35">
      <c r="D1983" s="1"/>
      <c r="E1983" s="1"/>
      <c r="F1983" s="1"/>
      <c r="G1983" s="1"/>
      <c r="H1983" s="1"/>
      <c r="I1983" s="99"/>
      <c r="J1983" s="99"/>
      <c r="K1983" s="99"/>
      <c r="L1983" s="99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99"/>
      <c r="Z1983" s="1"/>
      <c r="AA1983" s="1"/>
      <c r="AB1983" s="1"/>
      <c r="AC1983" s="99"/>
      <c r="AD1983" s="1"/>
      <c r="AE1983" s="1"/>
      <c r="AF1983" s="1"/>
      <c r="AG1983" s="1"/>
      <c r="AH1983" s="1"/>
      <c r="AI1983" s="1"/>
    </row>
    <row r="1984" spans="4:35">
      <c r="D1984" s="1"/>
      <c r="E1984" s="1"/>
      <c r="F1984" s="1"/>
      <c r="G1984" s="1"/>
      <c r="H1984" s="1"/>
      <c r="I1984" s="99"/>
      <c r="J1984" s="99"/>
      <c r="K1984" s="99"/>
      <c r="L1984" s="99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99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</row>
    <row r="1985" spans="4:35">
      <c r="D1985" s="1"/>
      <c r="E1985" s="1"/>
      <c r="F1985" s="1"/>
      <c r="G1985" s="1"/>
      <c r="H1985" s="1"/>
      <c r="I1985" s="99"/>
      <c r="J1985" s="99"/>
      <c r="K1985" s="99"/>
      <c r="L1985" s="99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</row>
    <row r="1986" spans="4:35">
      <c r="D1986" s="1"/>
      <c r="E1986" s="1"/>
      <c r="F1986" s="1"/>
      <c r="G1986" s="1"/>
      <c r="H1986" s="1"/>
      <c r="I1986" s="99"/>
      <c r="J1986" s="99"/>
      <c r="K1986" s="99"/>
      <c r="L1986" s="99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</row>
    <row r="1987" spans="4:35">
      <c r="D1987" s="1"/>
      <c r="E1987" s="1"/>
      <c r="F1987" s="1"/>
      <c r="G1987" s="1"/>
      <c r="H1987" s="1"/>
      <c r="I1987" s="99"/>
      <c r="J1987" s="99"/>
      <c r="K1987" s="99"/>
      <c r="L1987" s="99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99"/>
      <c r="Z1987" s="1"/>
      <c r="AA1987" s="1"/>
      <c r="AB1987" s="1"/>
      <c r="AC1987" s="99"/>
      <c r="AD1987" s="1"/>
      <c r="AE1987" s="1"/>
      <c r="AF1987" s="1"/>
      <c r="AG1987" s="1"/>
      <c r="AH1987" s="1"/>
      <c r="AI1987" s="1"/>
    </row>
    <row r="1988" spans="4:35">
      <c r="D1988" s="1"/>
      <c r="E1988" s="1"/>
      <c r="F1988" s="1"/>
      <c r="G1988" s="1"/>
      <c r="H1988" s="1"/>
      <c r="I1988" s="99"/>
      <c r="J1988" s="99"/>
      <c r="K1988" s="99"/>
      <c r="L1988" s="99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99"/>
      <c r="Z1988" s="99"/>
      <c r="AA1988" s="1"/>
      <c r="AB1988" s="1"/>
      <c r="AC1988" s="99"/>
      <c r="AD1988" s="1"/>
      <c r="AE1988" s="1"/>
      <c r="AF1988" s="1"/>
      <c r="AG1988" s="1"/>
      <c r="AH1988" s="1"/>
      <c r="AI1988" s="1"/>
    </row>
    <row r="1989" spans="4:35">
      <c r="D1989" s="1"/>
      <c r="E1989" s="1"/>
      <c r="F1989" s="1"/>
      <c r="G1989" s="1"/>
      <c r="H1989" s="1"/>
      <c r="I1989" s="99"/>
      <c r="J1989" s="99"/>
      <c r="K1989" s="99"/>
      <c r="L1989" s="99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99"/>
      <c r="Z1989" s="99"/>
      <c r="AA1989" s="1"/>
      <c r="AB1989" s="1"/>
      <c r="AC1989" s="99"/>
      <c r="AD1989" s="1"/>
      <c r="AE1989" s="1"/>
      <c r="AF1989" s="1"/>
      <c r="AG1989" s="1"/>
      <c r="AH1989" s="1"/>
      <c r="AI1989" s="1"/>
    </row>
    <row r="1990" spans="4:35">
      <c r="D1990" s="1"/>
      <c r="E1990" s="1"/>
      <c r="F1990" s="1"/>
      <c r="G1990" s="1"/>
      <c r="H1990" s="1"/>
      <c r="I1990" s="99"/>
      <c r="J1990" s="99"/>
      <c r="K1990" s="99"/>
      <c r="L1990" s="99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99"/>
      <c r="Z1990" s="1"/>
      <c r="AA1990" s="1"/>
      <c r="AB1990" s="1"/>
      <c r="AC1990" s="99"/>
      <c r="AD1990" s="1"/>
      <c r="AE1990" s="1"/>
      <c r="AF1990" s="1"/>
      <c r="AG1990" s="1"/>
      <c r="AH1990" s="1"/>
      <c r="AI1990" s="1"/>
    </row>
    <row r="1991" spans="4:35">
      <c r="D1991" s="1"/>
      <c r="E1991" s="1"/>
      <c r="F1991" s="1"/>
      <c r="G1991" s="1"/>
      <c r="H1991" s="1"/>
      <c r="I1991" s="99"/>
      <c r="J1991" s="99"/>
      <c r="K1991" s="99"/>
      <c r="L1991" s="99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99"/>
      <c r="Z1991" s="1"/>
      <c r="AA1991" s="1"/>
      <c r="AB1991" s="1"/>
      <c r="AC1991" s="99"/>
      <c r="AD1991" s="1"/>
      <c r="AE1991" s="1"/>
      <c r="AF1991" s="1"/>
      <c r="AG1991" s="1"/>
      <c r="AH1991" s="1"/>
      <c r="AI1991" s="1"/>
    </row>
    <row r="1992" spans="4:35">
      <c r="D1992" s="1"/>
      <c r="E1992" s="1"/>
      <c r="F1992" s="1"/>
      <c r="G1992" s="1"/>
      <c r="H1992" s="1"/>
      <c r="I1992" s="99"/>
      <c r="J1992" s="99"/>
      <c r="K1992" s="99"/>
      <c r="L1992" s="99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</row>
    <row r="1993" spans="4:35">
      <c r="D1993" s="1"/>
      <c r="E1993" s="1"/>
      <c r="F1993" s="1"/>
      <c r="G1993" s="1"/>
      <c r="H1993" s="1"/>
      <c r="I1993" s="99"/>
      <c r="J1993" s="99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</row>
    <row r="1994" spans="4:35">
      <c r="D1994" s="1"/>
      <c r="E1994" s="1"/>
      <c r="F1994" s="1"/>
      <c r="G1994" s="1"/>
      <c r="H1994" s="1"/>
      <c r="I1994" s="99"/>
      <c r="J1994" s="99"/>
      <c r="K1994" s="99"/>
      <c r="L1994" s="99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99"/>
      <c r="Z1994" s="1"/>
      <c r="AA1994" s="1"/>
      <c r="AB1994" s="1"/>
      <c r="AC1994" s="99"/>
      <c r="AD1994" s="1"/>
      <c r="AE1994" s="1"/>
      <c r="AF1994" s="1"/>
      <c r="AG1994" s="1"/>
      <c r="AH1994" s="1"/>
      <c r="AI1994" s="1"/>
    </row>
    <row r="1995" spans="4:35">
      <c r="D1995" s="1"/>
      <c r="E1995" s="1"/>
      <c r="F1995" s="1"/>
      <c r="G1995" s="1"/>
      <c r="H1995" s="1"/>
      <c r="I1995" s="99"/>
      <c r="J1995" s="99"/>
      <c r="K1995" s="99"/>
      <c r="L1995" s="99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99"/>
      <c r="Z1995" s="1"/>
      <c r="AA1995" s="1"/>
      <c r="AB1995" s="1"/>
      <c r="AC1995" s="99"/>
      <c r="AD1995" s="1"/>
      <c r="AE1995" s="1"/>
      <c r="AF1995" s="1"/>
      <c r="AG1995" s="1"/>
      <c r="AH1995" s="1"/>
      <c r="AI1995" s="1"/>
    </row>
    <row r="1996" spans="4:35">
      <c r="D1996" s="1"/>
      <c r="E1996" s="1"/>
      <c r="F1996" s="1"/>
      <c r="G1996" s="1"/>
      <c r="H1996" s="1"/>
      <c r="I1996" s="99"/>
      <c r="J1996" s="99"/>
      <c r="K1996" s="99"/>
      <c r="L1996" s="99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99"/>
      <c r="Z1996" s="99"/>
      <c r="AA1996" s="1"/>
      <c r="AB1996" s="1"/>
      <c r="AC1996" s="99"/>
      <c r="AD1996" s="1"/>
      <c r="AE1996" s="1"/>
      <c r="AF1996" s="1"/>
      <c r="AG1996" s="1"/>
      <c r="AH1996" s="1"/>
      <c r="AI1996" s="1"/>
    </row>
    <row r="1997" spans="4:35">
      <c r="D1997" s="1"/>
      <c r="E1997" s="1"/>
      <c r="F1997" s="1"/>
      <c r="G1997" s="1"/>
      <c r="H1997" s="1"/>
      <c r="I1997" s="99"/>
      <c r="J1997" s="99"/>
      <c r="K1997" s="99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</row>
    <row r="1998" spans="4:35">
      <c r="D1998" s="1"/>
      <c r="E1998" s="1"/>
      <c r="F1998" s="1"/>
      <c r="G1998" s="1"/>
      <c r="H1998" s="1"/>
      <c r="I1998" s="99"/>
      <c r="J1998" s="99"/>
      <c r="K1998" s="99"/>
      <c r="L1998" s="99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99"/>
      <c r="Z1998" s="1"/>
      <c r="AA1998" s="1"/>
      <c r="AB1998" s="1"/>
      <c r="AC1998" s="99"/>
      <c r="AD1998" s="1"/>
      <c r="AE1998" s="1"/>
      <c r="AF1998" s="1"/>
      <c r="AG1998" s="1"/>
      <c r="AH1998" s="1"/>
      <c r="AI1998" s="1"/>
    </row>
    <row r="1999" spans="4:35">
      <c r="D1999" s="1"/>
      <c r="E1999" s="1"/>
      <c r="F1999" s="1"/>
      <c r="G1999" s="1"/>
      <c r="H1999" s="1"/>
      <c r="I1999" s="99"/>
      <c r="J1999" s="99"/>
      <c r="K1999" s="99"/>
      <c r="L1999" s="99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99"/>
      <c r="Z1999" s="1"/>
      <c r="AA1999" s="1"/>
      <c r="AB1999" s="1"/>
      <c r="AC1999" s="99"/>
      <c r="AD1999" s="1"/>
      <c r="AE1999" s="1"/>
      <c r="AF1999" s="1"/>
      <c r="AG1999" s="1"/>
      <c r="AH1999" s="1"/>
      <c r="AI1999" s="1"/>
    </row>
    <row r="2000" spans="4:35">
      <c r="D2000" s="1"/>
      <c r="E2000" s="1"/>
      <c r="F2000" s="1"/>
      <c r="G2000" s="1"/>
      <c r="H2000" s="1"/>
      <c r="I2000" s="99"/>
      <c r="J2000" s="99"/>
      <c r="K2000" s="99"/>
      <c r="L2000" s="99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99"/>
      <c r="Z2000" s="1"/>
      <c r="AA2000" s="1"/>
      <c r="AB2000" s="1"/>
      <c r="AC2000" s="99"/>
      <c r="AD2000" s="1"/>
      <c r="AE2000" s="1"/>
      <c r="AF2000" s="1"/>
      <c r="AG2000" s="1"/>
      <c r="AH2000" s="1"/>
      <c r="AI2000" s="1"/>
    </row>
    <row r="2001" spans="4:35">
      <c r="D2001" s="1"/>
      <c r="E2001" s="1"/>
      <c r="F2001" s="1"/>
      <c r="G2001" s="1"/>
      <c r="H2001" s="1"/>
      <c r="I2001" s="99"/>
      <c r="J2001" s="99"/>
      <c r="K2001" s="99"/>
      <c r="L2001" s="99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99"/>
      <c r="Z2001" s="99"/>
      <c r="AA2001" s="1"/>
      <c r="AB2001" s="1"/>
      <c r="AC2001" s="99"/>
      <c r="AD2001" s="1"/>
      <c r="AE2001" s="1"/>
      <c r="AF2001" s="1"/>
      <c r="AG2001" s="1"/>
      <c r="AH2001" s="1"/>
      <c r="AI2001" s="1"/>
    </row>
    <row r="2002" spans="4:35">
      <c r="D2002" s="1"/>
      <c r="E2002" s="1"/>
      <c r="F2002" s="1"/>
      <c r="G2002" s="1"/>
      <c r="H2002" s="1"/>
      <c r="I2002" s="99"/>
      <c r="J2002" s="99"/>
      <c r="K2002" s="99"/>
      <c r="L2002" s="99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</row>
    <row r="2003" spans="4:35">
      <c r="D2003" s="1"/>
      <c r="E2003" s="1"/>
      <c r="F2003" s="1"/>
      <c r="G2003" s="1"/>
      <c r="H2003" s="1"/>
      <c r="I2003" s="99"/>
      <c r="J2003" s="99"/>
      <c r="K2003" s="99"/>
      <c r="L2003" s="99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</row>
    <row r="2004" spans="4:35">
      <c r="D2004" s="1"/>
      <c r="E2004" s="1"/>
      <c r="F2004" s="1"/>
      <c r="G2004" s="1"/>
      <c r="H2004" s="1"/>
      <c r="I2004" s="99"/>
      <c r="J2004" s="99"/>
      <c r="K2004" s="99"/>
      <c r="L2004" s="99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99"/>
      <c r="Z2004" s="1"/>
      <c r="AA2004" s="1"/>
      <c r="AB2004" s="1"/>
      <c r="AC2004" s="99"/>
      <c r="AD2004" s="1"/>
      <c r="AE2004" s="1"/>
      <c r="AF2004" s="1"/>
      <c r="AG2004" s="1"/>
      <c r="AH2004" s="1"/>
      <c r="AI2004" s="1"/>
    </row>
    <row r="2005" spans="4:35">
      <c r="D2005" s="1"/>
      <c r="E2005" s="1"/>
      <c r="F2005" s="1"/>
      <c r="G2005" s="1"/>
      <c r="H2005" s="1"/>
      <c r="I2005" s="99"/>
      <c r="J2005" s="99"/>
      <c r="K2005" s="99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</row>
    <row r="2006" spans="4:35">
      <c r="D2006" s="1"/>
      <c r="E2006" s="1"/>
      <c r="F2006" s="1"/>
      <c r="G2006" s="1"/>
      <c r="H2006" s="1"/>
      <c r="I2006" s="99"/>
      <c r="J2006" s="99"/>
      <c r="K2006" s="99"/>
      <c r="L2006" s="99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99"/>
      <c r="Z2006" s="1"/>
      <c r="AA2006" s="1"/>
      <c r="AB2006" s="1"/>
      <c r="AC2006" s="99"/>
      <c r="AD2006" s="1"/>
      <c r="AE2006" s="1"/>
      <c r="AF2006" s="1"/>
      <c r="AG2006" s="1"/>
      <c r="AH2006" s="1"/>
      <c r="AI2006" s="1"/>
    </row>
    <row r="2007" spans="4:35">
      <c r="D2007" s="1"/>
      <c r="E2007" s="1"/>
      <c r="F2007" s="1"/>
      <c r="G2007" s="1"/>
      <c r="H2007" s="1"/>
      <c r="I2007" s="99"/>
      <c r="J2007" s="99"/>
      <c r="K2007" s="99"/>
      <c r="L2007" s="99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99"/>
      <c r="Z2007" s="1"/>
      <c r="AA2007" s="1"/>
      <c r="AB2007" s="1"/>
      <c r="AC2007" s="99"/>
      <c r="AD2007" s="1"/>
      <c r="AE2007" s="1"/>
      <c r="AF2007" s="1"/>
      <c r="AG2007" s="1"/>
      <c r="AH2007" s="1"/>
      <c r="AI2007" s="1"/>
    </row>
    <row r="2008" spans="4:35">
      <c r="D2008" s="1"/>
      <c r="E2008" s="1"/>
      <c r="F2008" s="1"/>
      <c r="G2008" s="1"/>
      <c r="H2008" s="1"/>
      <c r="I2008" s="99"/>
      <c r="J2008" s="1"/>
      <c r="K2008" s="99"/>
      <c r="L2008" s="99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</row>
    <row r="2009" spans="4:35">
      <c r="D2009" s="1"/>
      <c r="E2009" s="1"/>
      <c r="F2009" s="1"/>
      <c r="G2009" s="1"/>
      <c r="H2009" s="1"/>
      <c r="I2009" s="99"/>
      <c r="J2009" s="99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</row>
    <row r="2010" spans="4:35">
      <c r="D2010" s="1"/>
      <c r="E2010" s="1"/>
      <c r="F2010" s="1"/>
      <c r="G2010" s="1"/>
      <c r="H2010" s="1"/>
      <c r="I2010" s="99"/>
      <c r="J2010" s="99"/>
      <c r="K2010" s="99"/>
      <c r="L2010" s="99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</row>
    <row r="2011" spans="4:35">
      <c r="D2011" s="1"/>
      <c r="E2011" s="1"/>
      <c r="F2011" s="1"/>
      <c r="G2011" s="1"/>
      <c r="H2011" s="1"/>
      <c r="I2011" s="99"/>
      <c r="J2011" s="99"/>
      <c r="K2011" s="99"/>
      <c r="L2011" s="99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99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</row>
    <row r="2012" spans="4:35">
      <c r="D2012" s="1"/>
      <c r="E2012" s="1"/>
      <c r="F2012" s="1"/>
      <c r="G2012" s="1"/>
      <c r="H2012" s="1"/>
      <c r="I2012" s="99"/>
      <c r="J2012" s="99"/>
      <c r="K2012" s="99"/>
      <c r="L2012" s="99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</row>
    <row r="2013" spans="4:35">
      <c r="D2013" s="1"/>
      <c r="E2013" s="1"/>
      <c r="F2013" s="1"/>
      <c r="G2013" s="1"/>
      <c r="H2013" s="1"/>
      <c r="I2013" s="99"/>
      <c r="J2013" s="99"/>
      <c r="K2013" s="99"/>
      <c r="L2013" s="99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</row>
    <row r="2014" spans="4:35">
      <c r="D2014" s="1"/>
      <c r="E2014" s="1"/>
      <c r="F2014" s="1"/>
      <c r="G2014" s="1"/>
      <c r="H2014" s="1"/>
      <c r="I2014" s="99"/>
      <c r="J2014" s="99"/>
      <c r="K2014" s="99"/>
      <c r="L2014" s="99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99"/>
      <c r="Z2014" s="1"/>
      <c r="AA2014" s="1"/>
      <c r="AB2014" s="1"/>
      <c r="AC2014" s="99"/>
      <c r="AD2014" s="1"/>
      <c r="AE2014" s="1"/>
      <c r="AF2014" s="1"/>
      <c r="AG2014" s="1"/>
      <c r="AH2014" s="1"/>
      <c r="AI2014" s="1"/>
    </row>
    <row r="2015" spans="4:35">
      <c r="D2015" s="1"/>
      <c r="E2015" s="1"/>
      <c r="F2015" s="1"/>
      <c r="G2015" s="1"/>
      <c r="H2015" s="1"/>
      <c r="I2015" s="99"/>
      <c r="J2015" s="99"/>
      <c r="K2015" s="99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</row>
    <row r="2016" spans="4:35">
      <c r="D2016" s="1"/>
      <c r="E2016" s="1"/>
      <c r="F2016" s="1"/>
      <c r="G2016" s="1"/>
      <c r="H2016" s="1"/>
      <c r="I2016" s="99"/>
      <c r="J2016" s="99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</row>
    <row r="2017" spans="4:35">
      <c r="D2017" s="1"/>
      <c r="E2017" s="1"/>
      <c r="F2017" s="1"/>
      <c r="G2017" s="1"/>
      <c r="H2017" s="1"/>
      <c r="I2017" s="99"/>
      <c r="J2017" s="99"/>
      <c r="K2017" s="99"/>
      <c r="L2017" s="99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99"/>
      <c r="Z2017" s="1"/>
      <c r="AA2017" s="1"/>
      <c r="AB2017" s="1"/>
      <c r="AC2017" s="99"/>
      <c r="AD2017" s="1"/>
      <c r="AE2017" s="1"/>
      <c r="AF2017" s="1"/>
      <c r="AG2017" s="1"/>
      <c r="AH2017" s="1"/>
      <c r="AI2017" s="1"/>
    </row>
    <row r="2018" spans="4:35">
      <c r="D2018" s="1"/>
      <c r="E2018" s="1"/>
      <c r="F2018" s="1"/>
      <c r="G2018" s="1"/>
      <c r="H2018" s="1"/>
      <c r="I2018" s="99"/>
      <c r="J2018" s="99"/>
      <c r="K2018" s="99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</row>
    <row r="2019" spans="4:35">
      <c r="D2019" s="1"/>
      <c r="E2019" s="1"/>
      <c r="F2019" s="1"/>
      <c r="G2019" s="1"/>
      <c r="H2019" s="1"/>
      <c r="I2019" s="99"/>
      <c r="J2019" s="99"/>
      <c r="K2019" s="99"/>
      <c r="L2019" s="99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99"/>
      <c r="Z2019" s="99"/>
      <c r="AA2019" s="1"/>
      <c r="AB2019" s="1"/>
      <c r="AC2019" s="99"/>
      <c r="AD2019" s="1"/>
      <c r="AE2019" s="1"/>
      <c r="AF2019" s="1"/>
      <c r="AG2019" s="1"/>
      <c r="AH2019" s="1"/>
      <c r="AI2019" s="1"/>
    </row>
    <row r="2020" spans="4:35">
      <c r="D2020" s="1"/>
      <c r="E2020" s="1"/>
      <c r="F2020" s="1"/>
      <c r="G2020" s="1"/>
      <c r="H2020" s="1"/>
      <c r="I2020" s="99"/>
      <c r="J2020" s="99"/>
      <c r="K2020" s="99"/>
      <c r="L2020" s="99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</row>
    <row r="2021" spans="4:35">
      <c r="D2021" s="1"/>
      <c r="E2021" s="1"/>
      <c r="F2021" s="1"/>
      <c r="G2021" s="1"/>
      <c r="H2021" s="1"/>
      <c r="I2021" s="99"/>
      <c r="J2021" s="99"/>
      <c r="K2021" s="99"/>
      <c r="L2021" s="99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99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</row>
    <row r="2022" spans="4:35">
      <c r="D2022" s="1"/>
      <c r="E2022" s="1"/>
      <c r="F2022" s="1"/>
      <c r="G2022" s="1"/>
      <c r="H2022" s="1"/>
      <c r="I2022" s="99"/>
      <c r="J2022" s="99"/>
      <c r="K2022" s="99"/>
      <c r="L2022" s="99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99"/>
      <c r="Z2022" s="1"/>
      <c r="AA2022" s="1"/>
      <c r="AB2022" s="1"/>
      <c r="AC2022" s="99"/>
      <c r="AD2022" s="1"/>
      <c r="AE2022" s="1"/>
      <c r="AF2022" s="1"/>
      <c r="AG2022" s="1"/>
      <c r="AH2022" s="1"/>
      <c r="AI2022" s="1"/>
    </row>
    <row r="2023" spans="4:35">
      <c r="D2023" s="1"/>
      <c r="E2023" s="1"/>
      <c r="F2023" s="1"/>
      <c r="G2023" s="1"/>
      <c r="H2023" s="1"/>
      <c r="I2023" s="99"/>
      <c r="J2023" s="99"/>
      <c r="K2023" s="99"/>
      <c r="L2023" s="99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99"/>
      <c r="Z2023" s="99"/>
      <c r="AA2023" s="1"/>
      <c r="AB2023" s="1"/>
      <c r="AC2023" s="99"/>
      <c r="AD2023" s="1"/>
      <c r="AE2023" s="1"/>
      <c r="AF2023" s="1"/>
      <c r="AG2023" s="1"/>
      <c r="AH2023" s="1"/>
      <c r="AI2023" s="1"/>
    </row>
    <row r="2024" spans="4:35">
      <c r="D2024" s="1"/>
      <c r="E2024" s="1"/>
      <c r="F2024" s="1"/>
      <c r="G2024" s="1"/>
      <c r="H2024" s="1"/>
      <c r="I2024" s="99"/>
      <c r="J2024" s="99"/>
      <c r="K2024" s="99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</row>
    <row r="2025" spans="4:35">
      <c r="D2025" s="1"/>
      <c r="E2025" s="1"/>
      <c r="F2025" s="1"/>
      <c r="G2025" s="1"/>
      <c r="H2025" s="1"/>
      <c r="I2025" s="99"/>
      <c r="J2025" s="99"/>
      <c r="K2025" s="99"/>
      <c r="L2025" s="99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99"/>
      <c r="Z2025" s="1"/>
      <c r="AA2025" s="1"/>
      <c r="AB2025" s="1"/>
      <c r="AC2025" s="99"/>
      <c r="AD2025" s="1"/>
      <c r="AE2025" s="1"/>
      <c r="AF2025" s="1"/>
      <c r="AG2025" s="1"/>
      <c r="AH2025" s="1"/>
      <c r="AI2025" s="1"/>
    </row>
    <row r="2026" spans="4:35">
      <c r="D2026" s="1"/>
      <c r="E2026" s="1"/>
      <c r="F2026" s="1"/>
      <c r="G2026" s="1"/>
      <c r="H2026" s="1"/>
      <c r="I2026" s="99"/>
      <c r="J2026" s="99"/>
      <c r="K2026" s="99"/>
      <c r="L2026" s="99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99"/>
      <c r="Z2026" s="1"/>
      <c r="AA2026" s="1"/>
      <c r="AB2026" s="1"/>
      <c r="AC2026" s="99"/>
      <c r="AD2026" s="1"/>
      <c r="AE2026" s="1"/>
      <c r="AF2026" s="1"/>
      <c r="AG2026" s="1"/>
      <c r="AH2026" s="1"/>
      <c r="AI2026" s="1"/>
    </row>
    <row r="2027" spans="4:35">
      <c r="D2027" s="1"/>
      <c r="E2027" s="1"/>
      <c r="F2027" s="1"/>
      <c r="G2027" s="1"/>
      <c r="H2027" s="1"/>
      <c r="I2027" s="99"/>
      <c r="J2027" s="99"/>
      <c r="K2027" s="99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</row>
    <row r="2028" spans="4:35">
      <c r="D2028" s="1"/>
      <c r="E2028" s="1"/>
      <c r="F2028" s="1"/>
      <c r="G2028" s="1"/>
      <c r="H2028" s="1"/>
      <c r="I2028" s="99"/>
      <c r="J2028" s="99"/>
      <c r="K2028" s="99"/>
      <c r="L2028" s="99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99"/>
      <c r="Z2028" s="99"/>
      <c r="AA2028" s="1"/>
      <c r="AB2028" s="1"/>
      <c r="AC2028" s="99"/>
      <c r="AD2028" s="1"/>
      <c r="AE2028" s="1"/>
      <c r="AF2028" s="1"/>
      <c r="AG2028" s="1"/>
      <c r="AH2028" s="1"/>
      <c r="AI2028" s="1"/>
    </row>
    <row r="2029" spans="4:35">
      <c r="D2029" s="1"/>
      <c r="E2029" s="1"/>
      <c r="F2029" s="1"/>
      <c r="G2029" s="1"/>
      <c r="H2029" s="1"/>
      <c r="I2029" s="99"/>
      <c r="J2029" s="99"/>
      <c r="K2029" s="99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</row>
    <row r="2030" spans="4:35">
      <c r="D2030" s="1"/>
      <c r="E2030" s="1"/>
      <c r="F2030" s="1"/>
      <c r="G2030" s="1"/>
      <c r="H2030" s="1"/>
      <c r="I2030" s="99"/>
      <c r="J2030" s="99"/>
      <c r="K2030" s="99"/>
      <c r="L2030" s="99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99"/>
      <c r="Z2030" s="99"/>
      <c r="AA2030" s="1"/>
      <c r="AB2030" s="1"/>
      <c r="AC2030" s="99"/>
      <c r="AD2030" s="1"/>
      <c r="AE2030" s="1"/>
      <c r="AF2030" s="1"/>
      <c r="AG2030" s="1"/>
      <c r="AH2030" s="1"/>
      <c r="AI2030" s="1"/>
    </row>
    <row r="2031" spans="4:35">
      <c r="D2031" s="1"/>
      <c r="E2031" s="1"/>
      <c r="F2031" s="1"/>
      <c r="G2031" s="1"/>
      <c r="H2031" s="1"/>
      <c r="I2031" s="99"/>
      <c r="J2031" s="99"/>
      <c r="K2031" s="99"/>
      <c r="L2031" s="99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</row>
    <row r="2032" spans="4:35">
      <c r="D2032" s="1"/>
      <c r="E2032" s="1"/>
      <c r="F2032" s="1"/>
      <c r="G2032" s="1"/>
      <c r="H2032" s="1"/>
      <c r="I2032" s="99"/>
      <c r="J2032" s="99"/>
      <c r="K2032" s="99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</row>
    <row r="2033" spans="4:35">
      <c r="D2033" s="1"/>
      <c r="E2033" s="1"/>
      <c r="F2033" s="1"/>
      <c r="G2033" s="1"/>
      <c r="H2033" s="1"/>
      <c r="I2033" s="99"/>
      <c r="J2033" s="99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</row>
    <row r="2034" spans="4:35">
      <c r="D2034" s="1"/>
      <c r="E2034" s="1"/>
      <c r="F2034" s="1"/>
      <c r="G2034" s="1"/>
      <c r="H2034" s="1"/>
      <c r="I2034" s="99"/>
      <c r="J2034" s="99"/>
      <c r="K2034" s="99"/>
      <c r="L2034" s="99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99"/>
      <c r="Z2034" s="1"/>
      <c r="AA2034" s="1"/>
      <c r="AB2034" s="1"/>
      <c r="AC2034" s="99"/>
      <c r="AD2034" s="1"/>
      <c r="AE2034" s="1"/>
      <c r="AF2034" s="1"/>
      <c r="AG2034" s="1"/>
      <c r="AH2034" s="1"/>
      <c r="AI2034" s="1"/>
    </row>
    <row r="2035" spans="4:35">
      <c r="D2035" s="1"/>
      <c r="E2035" s="1"/>
      <c r="F2035" s="1"/>
      <c r="G2035" s="1"/>
      <c r="H2035" s="1"/>
      <c r="I2035" s="99"/>
      <c r="J2035" s="99"/>
      <c r="K2035" s="99"/>
      <c r="L2035" s="99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99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</row>
    <row r="2036" spans="4:35">
      <c r="D2036" s="1"/>
      <c r="E2036" s="1"/>
      <c r="F2036" s="1"/>
      <c r="G2036" s="1"/>
      <c r="H2036" s="1"/>
      <c r="I2036" s="99"/>
      <c r="J2036" s="99"/>
      <c r="K2036" s="99"/>
      <c r="L2036" s="99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99"/>
      <c r="Z2036" s="1"/>
      <c r="AA2036" s="1"/>
      <c r="AB2036" s="1"/>
      <c r="AC2036" s="99"/>
      <c r="AD2036" s="1"/>
      <c r="AE2036" s="1"/>
      <c r="AF2036" s="1"/>
      <c r="AG2036" s="1"/>
      <c r="AH2036" s="1"/>
      <c r="AI2036" s="1"/>
    </row>
    <row r="2037" spans="4:35">
      <c r="D2037" s="1"/>
      <c r="E2037" s="1"/>
      <c r="F2037" s="1"/>
      <c r="G2037" s="1"/>
      <c r="H2037" s="1"/>
      <c r="I2037" s="99"/>
      <c r="J2037" s="99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</row>
    <row r="2038" spans="4:35">
      <c r="D2038" s="1"/>
      <c r="E2038" s="1"/>
      <c r="F2038" s="1"/>
      <c r="G2038" s="1"/>
      <c r="H2038" s="1"/>
      <c r="I2038" s="99"/>
      <c r="J2038" s="99"/>
      <c r="K2038" s="99"/>
      <c r="L2038" s="99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99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</row>
    <row r="2039" spans="4:35">
      <c r="D2039" s="1"/>
      <c r="E2039" s="1"/>
      <c r="F2039" s="1"/>
      <c r="G2039" s="1"/>
      <c r="H2039" s="1"/>
      <c r="I2039" s="99"/>
      <c r="J2039" s="99"/>
      <c r="K2039" s="99"/>
      <c r="L2039" s="99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99"/>
      <c r="Z2039" s="1"/>
      <c r="AA2039" s="1"/>
      <c r="AB2039" s="1"/>
      <c r="AC2039" s="99"/>
      <c r="AD2039" s="1"/>
      <c r="AE2039" s="1"/>
      <c r="AF2039" s="1"/>
      <c r="AG2039" s="1"/>
      <c r="AH2039" s="1"/>
      <c r="AI2039" s="1"/>
    </row>
    <row r="2040" spans="4:35">
      <c r="D2040" s="1"/>
      <c r="E2040" s="1"/>
      <c r="F2040" s="1"/>
      <c r="G2040" s="1"/>
      <c r="H2040" s="1"/>
      <c r="I2040" s="99"/>
      <c r="J2040" s="99"/>
      <c r="K2040" s="99"/>
      <c r="L2040" s="99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99"/>
      <c r="Z2040" s="1"/>
      <c r="AA2040" s="1"/>
      <c r="AB2040" s="1"/>
      <c r="AC2040" s="99"/>
      <c r="AD2040" s="1"/>
      <c r="AE2040" s="1"/>
      <c r="AF2040" s="1"/>
      <c r="AG2040" s="1"/>
      <c r="AH2040" s="1"/>
      <c r="AI2040" s="1"/>
    </row>
    <row r="2041" spans="4:35">
      <c r="D2041" s="1"/>
      <c r="E2041" s="1"/>
      <c r="F2041" s="1"/>
      <c r="G2041" s="1"/>
      <c r="H2041" s="1"/>
      <c r="I2041" s="99"/>
      <c r="J2041" s="99"/>
      <c r="K2041" s="99"/>
      <c r="L2041" s="99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99"/>
      <c r="Z2041" s="99"/>
      <c r="AA2041" s="1"/>
      <c r="AB2041" s="1"/>
      <c r="AC2041" s="99"/>
      <c r="AD2041" s="1"/>
      <c r="AE2041" s="1"/>
      <c r="AF2041" s="1"/>
      <c r="AG2041" s="1"/>
      <c r="AH2041" s="1"/>
      <c r="AI2041" s="1"/>
    </row>
    <row r="2042" spans="4:35">
      <c r="D2042" s="1"/>
      <c r="E2042" s="1"/>
      <c r="F2042" s="1"/>
      <c r="G2042" s="1"/>
      <c r="H2042" s="1"/>
      <c r="I2042" s="99"/>
      <c r="J2042" s="99"/>
      <c r="K2042" s="99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</row>
    <row r="2043" spans="4:35">
      <c r="D2043" s="1"/>
      <c r="E2043" s="1"/>
      <c r="F2043" s="1"/>
      <c r="G2043" s="1"/>
      <c r="H2043" s="1"/>
      <c r="I2043" s="99"/>
      <c r="J2043" s="99"/>
      <c r="K2043" s="99"/>
      <c r="L2043" s="99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99"/>
      <c r="Z2043" s="99"/>
      <c r="AA2043" s="1"/>
      <c r="AB2043" s="1"/>
      <c r="AC2043" s="99"/>
      <c r="AD2043" s="1"/>
      <c r="AE2043" s="1"/>
      <c r="AF2043" s="1"/>
      <c r="AG2043" s="1"/>
      <c r="AH2043" s="1"/>
      <c r="AI2043" s="1"/>
    </row>
    <row r="2044" spans="4:35">
      <c r="D2044" s="1"/>
      <c r="E2044" s="1"/>
      <c r="F2044" s="1"/>
      <c r="G2044" s="1"/>
      <c r="H2044" s="1"/>
      <c r="I2044" s="99"/>
      <c r="J2044" s="99"/>
      <c r="K2044" s="99"/>
      <c r="L2044" s="99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99"/>
      <c r="Z2044" s="99"/>
      <c r="AA2044" s="1"/>
      <c r="AB2044" s="1"/>
      <c r="AC2044" s="99"/>
      <c r="AD2044" s="1"/>
      <c r="AE2044" s="1"/>
      <c r="AF2044" s="1"/>
      <c r="AG2044" s="1"/>
      <c r="AH2044" s="1"/>
      <c r="AI2044" s="1"/>
    </row>
    <row r="2045" spans="4:35">
      <c r="D2045" s="1"/>
      <c r="E2045" s="1"/>
      <c r="F2045" s="1"/>
      <c r="G2045" s="1"/>
      <c r="H2045" s="1"/>
      <c r="I2045" s="99"/>
      <c r="J2045" s="99"/>
      <c r="K2045" s="99"/>
      <c r="L2045" s="99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99"/>
      <c r="Z2045" s="1"/>
      <c r="AA2045" s="1"/>
      <c r="AB2045" s="1"/>
      <c r="AC2045" s="99"/>
      <c r="AD2045" s="1"/>
      <c r="AE2045" s="1"/>
      <c r="AF2045" s="1"/>
      <c r="AG2045" s="1"/>
      <c r="AH2045" s="1"/>
      <c r="AI2045" s="1"/>
    </row>
    <row r="2046" spans="4:35">
      <c r="D2046" s="1"/>
      <c r="E2046" s="1"/>
      <c r="F2046" s="1"/>
      <c r="G2046" s="1"/>
      <c r="H2046" s="1"/>
      <c r="I2046" s="99"/>
      <c r="J2046" s="99"/>
      <c r="K2046" s="99"/>
      <c r="L2046" s="99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99"/>
      <c r="Z2046" s="1"/>
      <c r="AA2046" s="1"/>
      <c r="AB2046" s="1"/>
      <c r="AC2046" s="99"/>
      <c r="AD2046" s="1"/>
      <c r="AE2046" s="1"/>
      <c r="AF2046" s="1"/>
      <c r="AG2046" s="1"/>
      <c r="AH2046" s="1"/>
      <c r="AI2046" s="1"/>
    </row>
    <row r="2047" spans="4:35">
      <c r="D2047" s="1"/>
      <c r="E2047" s="1"/>
      <c r="F2047" s="1"/>
      <c r="G2047" s="1"/>
      <c r="H2047" s="1"/>
      <c r="I2047" s="99"/>
      <c r="J2047" s="99"/>
      <c r="K2047" s="99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</row>
    <row r="2048" spans="4:35">
      <c r="D2048" s="1"/>
      <c r="E2048" s="1"/>
      <c r="F2048" s="1"/>
      <c r="G2048" s="1"/>
      <c r="H2048" s="1"/>
      <c r="I2048" s="99"/>
      <c r="J2048" s="99"/>
      <c r="K2048" s="99"/>
      <c r="L2048" s="99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99"/>
      <c r="Z2048" s="1"/>
      <c r="AA2048" s="1"/>
      <c r="AB2048" s="1"/>
      <c r="AC2048" s="99"/>
      <c r="AD2048" s="1"/>
      <c r="AE2048" s="1"/>
      <c r="AF2048" s="1"/>
      <c r="AG2048" s="1"/>
      <c r="AH2048" s="1"/>
      <c r="AI2048" s="1"/>
    </row>
    <row r="2049" spans="4:35">
      <c r="D2049" s="1"/>
      <c r="E2049" s="1"/>
      <c r="F2049" s="1"/>
      <c r="G2049" s="1"/>
      <c r="H2049" s="1"/>
      <c r="I2049" s="99"/>
      <c r="J2049" s="99"/>
      <c r="K2049" s="99"/>
      <c r="L2049" s="99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99"/>
      <c r="Z2049" s="99"/>
      <c r="AA2049" s="1"/>
      <c r="AB2049" s="1"/>
      <c r="AC2049" s="99"/>
      <c r="AD2049" s="1"/>
      <c r="AE2049" s="1"/>
      <c r="AF2049" s="1"/>
      <c r="AG2049" s="1"/>
      <c r="AH2049" s="1"/>
      <c r="AI2049" s="1"/>
    </row>
    <row r="2050" spans="4:35">
      <c r="D2050" s="1"/>
      <c r="E2050" s="1"/>
      <c r="F2050" s="1"/>
      <c r="G2050" s="1"/>
      <c r="H2050" s="1"/>
      <c r="I2050" s="99"/>
      <c r="J2050" s="99"/>
      <c r="K2050" s="99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</row>
    <row r="2051" spans="4:35">
      <c r="D2051" s="1"/>
      <c r="E2051" s="1"/>
      <c r="F2051" s="1"/>
      <c r="G2051" s="1"/>
      <c r="H2051" s="1"/>
      <c r="I2051" s="99"/>
      <c r="J2051" s="99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</row>
    <row r="2052" spans="4:35">
      <c r="D2052" s="1"/>
      <c r="E2052" s="1"/>
      <c r="F2052" s="1"/>
      <c r="G2052" s="1"/>
      <c r="H2052" s="1"/>
      <c r="I2052" s="99"/>
      <c r="J2052" s="99"/>
      <c r="K2052" s="99"/>
      <c r="L2052" s="99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99"/>
      <c r="Z2052" s="1"/>
      <c r="AA2052" s="1"/>
      <c r="AB2052" s="1"/>
      <c r="AC2052" s="99"/>
      <c r="AD2052" s="1"/>
      <c r="AE2052" s="1"/>
      <c r="AF2052" s="1"/>
      <c r="AG2052" s="1"/>
      <c r="AH2052" s="1"/>
      <c r="AI2052" s="1"/>
    </row>
    <row r="2053" spans="4:35">
      <c r="D2053" s="1"/>
      <c r="E2053" s="1"/>
      <c r="F2053" s="1"/>
      <c r="G2053" s="1"/>
      <c r="H2053" s="1"/>
      <c r="I2053" s="99"/>
      <c r="J2053" s="99"/>
      <c r="K2053" s="99"/>
      <c r="L2053" s="99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99"/>
      <c r="Z2053" s="1"/>
      <c r="AA2053" s="1"/>
      <c r="AB2053" s="1"/>
      <c r="AC2053" s="99"/>
      <c r="AD2053" s="1"/>
      <c r="AE2053" s="1"/>
      <c r="AF2053" s="1"/>
      <c r="AG2053" s="1"/>
      <c r="AH2053" s="1"/>
      <c r="AI2053" s="1"/>
    </row>
    <row r="2054" spans="4:35">
      <c r="D2054" s="1"/>
      <c r="E2054" s="1"/>
      <c r="F2054" s="1"/>
      <c r="G2054" s="1"/>
      <c r="H2054" s="1"/>
      <c r="I2054" s="99"/>
      <c r="J2054" s="99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</row>
    <row r="2055" spans="4:35">
      <c r="D2055" s="1"/>
      <c r="E2055" s="1"/>
      <c r="F2055" s="1"/>
      <c r="G2055" s="1"/>
      <c r="H2055" s="1"/>
      <c r="I2055" s="99"/>
      <c r="J2055" s="99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</row>
    <row r="2056" spans="4:35">
      <c r="D2056" s="1"/>
      <c r="E2056" s="1"/>
      <c r="F2056" s="1"/>
      <c r="G2056" s="1"/>
      <c r="H2056" s="1"/>
      <c r="I2056" s="99"/>
      <c r="J2056" s="99"/>
      <c r="K2056" s="99"/>
      <c r="L2056" s="99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99"/>
      <c r="Z2056" s="99"/>
      <c r="AA2056" s="1"/>
      <c r="AB2056" s="1"/>
      <c r="AC2056" s="99"/>
      <c r="AD2056" s="1"/>
      <c r="AE2056" s="1"/>
      <c r="AF2056" s="1"/>
      <c r="AG2056" s="1"/>
      <c r="AH2056" s="1"/>
      <c r="AI2056" s="1"/>
    </row>
    <row r="2057" spans="4:35">
      <c r="D2057" s="1"/>
      <c r="E2057" s="1"/>
      <c r="F2057" s="1"/>
      <c r="G2057" s="1"/>
      <c r="H2057" s="1"/>
      <c r="I2057" s="99"/>
      <c r="J2057" s="99"/>
      <c r="K2057" s="99"/>
      <c r="L2057" s="99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99"/>
      <c r="Z2057" s="99"/>
      <c r="AA2057" s="1"/>
      <c r="AB2057" s="1"/>
      <c r="AC2057" s="99"/>
      <c r="AD2057" s="1"/>
      <c r="AE2057" s="1"/>
      <c r="AF2057" s="1"/>
      <c r="AG2057" s="1"/>
      <c r="AH2057" s="1"/>
      <c r="AI2057" s="1"/>
    </row>
    <row r="2058" spans="4:35">
      <c r="D2058" s="1"/>
      <c r="E2058" s="1"/>
      <c r="F2058" s="1"/>
      <c r="G2058" s="1"/>
      <c r="H2058" s="1"/>
      <c r="I2058" s="99"/>
      <c r="J2058" s="99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</row>
    <row r="2059" spans="4:35">
      <c r="D2059" s="1"/>
      <c r="E2059" s="1"/>
      <c r="F2059" s="1"/>
      <c r="G2059" s="1"/>
      <c r="H2059" s="1"/>
      <c r="I2059" s="99"/>
      <c r="J2059" s="99"/>
      <c r="K2059" s="99"/>
      <c r="L2059" s="99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</row>
    <row r="2060" spans="4:35">
      <c r="D2060" s="1"/>
      <c r="E2060" s="1"/>
      <c r="F2060" s="1"/>
      <c r="G2060" s="1"/>
      <c r="H2060" s="1"/>
      <c r="I2060" s="99"/>
      <c r="J2060" s="99"/>
      <c r="K2060" s="99"/>
      <c r="L2060" s="99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</row>
    <row r="2061" spans="4:35">
      <c r="D2061" s="1"/>
      <c r="E2061" s="1"/>
      <c r="F2061" s="1"/>
      <c r="G2061" s="1"/>
      <c r="H2061" s="1"/>
      <c r="I2061" s="99"/>
      <c r="J2061" s="99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</row>
    <row r="2062" spans="4:35">
      <c r="D2062" s="1"/>
      <c r="E2062" s="1"/>
      <c r="F2062" s="1"/>
      <c r="G2062" s="1"/>
      <c r="H2062" s="1"/>
      <c r="I2062" s="99"/>
      <c r="J2062" s="99"/>
      <c r="K2062" s="99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</row>
    <row r="2063" spans="4:35">
      <c r="D2063" s="1"/>
      <c r="E2063" s="1"/>
      <c r="F2063" s="1"/>
      <c r="G2063" s="1"/>
      <c r="H2063" s="1"/>
      <c r="I2063" s="99"/>
      <c r="J2063" s="99"/>
      <c r="K2063" s="99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</row>
    <row r="2064" spans="4:35">
      <c r="D2064" s="1"/>
      <c r="E2064" s="1"/>
      <c r="F2064" s="1"/>
      <c r="G2064" s="1"/>
      <c r="H2064" s="1"/>
      <c r="I2064" s="99"/>
      <c r="J2064" s="99"/>
      <c r="K2064" s="99"/>
      <c r="L2064" s="99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99"/>
      <c r="Z2064" s="1"/>
      <c r="AA2064" s="1"/>
      <c r="AB2064" s="1"/>
      <c r="AC2064" s="99"/>
      <c r="AD2064" s="1"/>
      <c r="AE2064" s="1"/>
      <c r="AF2064" s="1"/>
      <c r="AG2064" s="1"/>
      <c r="AH2064" s="1"/>
      <c r="AI2064" s="1"/>
    </row>
    <row r="2065" spans="4:35">
      <c r="D2065" s="1"/>
      <c r="E2065" s="1"/>
      <c r="F2065" s="1"/>
      <c r="G2065" s="1"/>
      <c r="H2065" s="1"/>
      <c r="I2065" s="99"/>
      <c r="J2065" s="99"/>
      <c r="K2065" s="99"/>
      <c r="L2065" s="99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99"/>
      <c r="Z2065" s="1"/>
      <c r="AA2065" s="1"/>
      <c r="AB2065" s="1"/>
      <c r="AC2065" s="99"/>
      <c r="AD2065" s="1"/>
      <c r="AE2065" s="1"/>
      <c r="AF2065" s="1"/>
      <c r="AG2065" s="1"/>
      <c r="AH2065" s="1"/>
      <c r="AI2065" s="1"/>
    </row>
    <row r="2066" spans="4:35">
      <c r="D2066" s="1"/>
      <c r="E2066" s="1"/>
      <c r="F2066" s="1"/>
      <c r="G2066" s="1"/>
      <c r="H2066" s="1"/>
      <c r="I2066" s="99"/>
      <c r="J2066" s="99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</row>
    <row r="2067" spans="4:35">
      <c r="D2067" s="1"/>
      <c r="E2067" s="1"/>
      <c r="F2067" s="1"/>
      <c r="G2067" s="1"/>
      <c r="H2067" s="1"/>
      <c r="I2067" s="99"/>
      <c r="J2067" s="99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</row>
    <row r="2068" spans="4:35">
      <c r="D2068" s="1"/>
      <c r="E2068" s="1"/>
      <c r="F2068" s="1"/>
      <c r="G2068" s="1"/>
      <c r="H2068" s="1"/>
      <c r="I2068" s="99"/>
      <c r="J2068" s="99"/>
      <c r="K2068" s="99"/>
      <c r="L2068" s="99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99"/>
      <c r="Z2068" s="99"/>
      <c r="AA2068" s="1"/>
      <c r="AB2068" s="1"/>
      <c r="AC2068" s="99"/>
      <c r="AD2068" s="1"/>
      <c r="AE2068" s="1"/>
      <c r="AF2068" s="1"/>
      <c r="AG2068" s="1"/>
      <c r="AH2068" s="1"/>
      <c r="AI2068" s="1"/>
    </row>
    <row r="2069" spans="4:35">
      <c r="D2069" s="1"/>
      <c r="E2069" s="1"/>
      <c r="F2069" s="1"/>
      <c r="G2069" s="1"/>
      <c r="H2069" s="1"/>
      <c r="I2069" s="99"/>
      <c r="J2069" s="99"/>
      <c r="K2069" s="99"/>
      <c r="L2069" s="99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99"/>
      <c r="Z2069" s="1"/>
      <c r="AA2069" s="1"/>
      <c r="AB2069" s="1"/>
      <c r="AC2069" s="99"/>
      <c r="AD2069" s="1"/>
      <c r="AE2069" s="1"/>
      <c r="AF2069" s="1"/>
      <c r="AG2069" s="1"/>
      <c r="AH2069" s="1"/>
      <c r="AI2069" s="1"/>
    </row>
    <row r="2070" spans="4:35">
      <c r="D2070" s="1"/>
      <c r="E2070" s="1"/>
      <c r="F2070" s="1"/>
      <c r="G2070" s="1"/>
      <c r="H2070" s="1"/>
      <c r="I2070" s="99"/>
      <c r="J2070" s="99"/>
      <c r="K2070" s="99"/>
      <c r="L2070" s="99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99"/>
      <c r="Z2070" s="1"/>
      <c r="AA2070" s="1"/>
      <c r="AB2070" s="1"/>
      <c r="AC2070" s="99"/>
      <c r="AD2070" s="1"/>
      <c r="AE2070" s="1"/>
      <c r="AF2070" s="1"/>
      <c r="AG2070" s="1"/>
      <c r="AH2070" s="1"/>
      <c r="AI2070" s="1"/>
    </row>
    <row r="2071" spans="4:35">
      <c r="D2071" s="1"/>
      <c r="E2071" s="1"/>
      <c r="F2071" s="1"/>
      <c r="G2071" s="1"/>
      <c r="H2071" s="1"/>
      <c r="I2071" s="99"/>
      <c r="J2071" s="99"/>
      <c r="K2071" s="99"/>
      <c r="L2071" s="99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99"/>
      <c r="Z2071" s="99"/>
      <c r="AA2071" s="1"/>
      <c r="AB2071" s="1"/>
      <c r="AC2071" s="99"/>
      <c r="AD2071" s="1"/>
      <c r="AE2071" s="1"/>
      <c r="AF2071" s="1"/>
      <c r="AG2071" s="1"/>
      <c r="AH2071" s="1"/>
      <c r="AI2071" s="1"/>
    </row>
    <row r="2072" spans="4:35">
      <c r="D2072" s="1"/>
      <c r="E2072" s="1"/>
      <c r="F2072" s="1"/>
      <c r="G2072" s="1"/>
      <c r="H2072" s="1"/>
      <c r="I2072" s="99"/>
      <c r="J2072" s="99"/>
      <c r="K2072" s="99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</row>
    <row r="2073" spans="4:35">
      <c r="D2073" s="1"/>
      <c r="E2073" s="1"/>
      <c r="F2073" s="1"/>
      <c r="G2073" s="1"/>
      <c r="H2073" s="1"/>
      <c r="I2073" s="99"/>
      <c r="J2073" s="99"/>
      <c r="K2073" s="99"/>
      <c r="L2073" s="99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99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</row>
    <row r="2074" spans="4:35">
      <c r="D2074" s="1"/>
      <c r="E2074" s="1"/>
      <c r="F2074" s="1"/>
      <c r="G2074" s="1"/>
      <c r="H2074" s="1"/>
      <c r="I2074" s="99"/>
      <c r="J2074" s="99"/>
      <c r="K2074" s="99"/>
      <c r="L2074" s="99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99"/>
      <c r="Z2074" s="99"/>
      <c r="AA2074" s="1"/>
      <c r="AB2074" s="1"/>
      <c r="AC2074" s="99"/>
      <c r="AD2074" s="1"/>
      <c r="AE2074" s="1"/>
      <c r="AF2074" s="1"/>
      <c r="AG2074" s="1"/>
      <c r="AH2074" s="1"/>
      <c r="AI2074" s="1"/>
    </row>
    <row r="2075" spans="4:35">
      <c r="D2075" s="1"/>
      <c r="E2075" s="1"/>
      <c r="F2075" s="1"/>
      <c r="G2075" s="1"/>
      <c r="H2075" s="1"/>
      <c r="I2075" s="99"/>
      <c r="J2075" s="99"/>
      <c r="K2075" s="99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</row>
    <row r="2076" spans="4:35">
      <c r="D2076" s="1"/>
      <c r="E2076" s="1"/>
      <c r="F2076" s="1"/>
      <c r="G2076" s="1"/>
      <c r="H2076" s="1"/>
      <c r="I2076" s="99"/>
      <c r="J2076" s="99"/>
      <c r="K2076" s="99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</row>
    <row r="2077" spans="4:35">
      <c r="D2077" s="1"/>
      <c r="E2077" s="1"/>
      <c r="F2077" s="1"/>
      <c r="G2077" s="1"/>
      <c r="H2077" s="1"/>
      <c r="I2077" s="99"/>
      <c r="J2077" s="99"/>
      <c r="K2077" s="99"/>
      <c r="L2077" s="99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99"/>
      <c r="Z2077" s="99"/>
      <c r="AA2077" s="1"/>
      <c r="AB2077" s="1"/>
      <c r="AC2077" s="99"/>
      <c r="AD2077" s="1"/>
      <c r="AE2077" s="1"/>
      <c r="AF2077" s="1"/>
      <c r="AG2077" s="1"/>
      <c r="AH2077" s="1"/>
      <c r="AI2077" s="1"/>
    </row>
    <row r="2078" spans="4:35">
      <c r="D2078" s="1"/>
      <c r="E2078" s="1"/>
      <c r="F2078" s="1"/>
      <c r="G2078" s="1"/>
      <c r="H2078" s="1"/>
      <c r="I2078" s="99"/>
      <c r="J2078" s="99"/>
      <c r="K2078" s="99"/>
      <c r="L2078" s="99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99"/>
      <c r="Z2078" s="1"/>
      <c r="AA2078" s="1"/>
      <c r="AB2078" s="1"/>
      <c r="AC2078" s="99"/>
      <c r="AD2078" s="1"/>
      <c r="AE2078" s="1"/>
      <c r="AF2078" s="1"/>
      <c r="AG2078" s="1"/>
      <c r="AH2078" s="1"/>
      <c r="AI2078" s="1"/>
    </row>
    <row r="2079" spans="4:35">
      <c r="D2079" s="1"/>
      <c r="E2079" s="1"/>
      <c r="F2079" s="1"/>
      <c r="G2079" s="1"/>
      <c r="H2079" s="1"/>
      <c r="I2079" s="99"/>
      <c r="J2079" s="99"/>
      <c r="K2079" s="99"/>
      <c r="L2079" s="99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99"/>
      <c r="Z2079" s="1"/>
      <c r="AA2079" s="1"/>
      <c r="AB2079" s="1"/>
      <c r="AC2079" s="99"/>
      <c r="AD2079" s="1"/>
      <c r="AE2079" s="1"/>
      <c r="AF2079" s="1"/>
      <c r="AG2079" s="1"/>
      <c r="AH2079" s="1"/>
      <c r="AI2079" s="1"/>
    </row>
    <row r="2080" spans="4:35">
      <c r="D2080" s="1"/>
      <c r="E2080" s="1"/>
      <c r="F2080" s="1"/>
      <c r="G2080" s="1"/>
      <c r="H2080" s="1"/>
      <c r="I2080" s="99"/>
      <c r="J2080" s="99"/>
      <c r="K2080" s="99"/>
      <c r="L2080" s="99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99"/>
      <c r="Z2080" s="1"/>
      <c r="AA2080" s="1"/>
      <c r="AB2080" s="1"/>
      <c r="AC2080" s="99"/>
      <c r="AD2080" s="1"/>
      <c r="AE2080" s="1"/>
      <c r="AF2080" s="1"/>
      <c r="AG2080" s="1"/>
      <c r="AH2080" s="1"/>
      <c r="AI2080" s="1"/>
    </row>
    <row r="2081" spans="4:35">
      <c r="D2081" s="1"/>
      <c r="E2081" s="1"/>
      <c r="F2081" s="1"/>
      <c r="G2081" s="1"/>
      <c r="H2081" s="1"/>
      <c r="I2081" s="99"/>
      <c r="J2081" s="99"/>
      <c r="K2081" s="99"/>
      <c r="L2081" s="99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99"/>
      <c r="Z2081" s="1"/>
      <c r="AA2081" s="1"/>
      <c r="AB2081" s="1"/>
      <c r="AC2081" s="99"/>
      <c r="AD2081" s="1"/>
      <c r="AE2081" s="1"/>
      <c r="AF2081" s="1"/>
      <c r="AG2081" s="1"/>
      <c r="AH2081" s="1"/>
      <c r="AI2081" s="1"/>
    </row>
    <row r="2082" spans="4:35">
      <c r="D2082" s="1"/>
      <c r="E2082" s="1"/>
      <c r="F2082" s="1"/>
      <c r="G2082" s="1"/>
      <c r="H2082" s="1"/>
      <c r="I2082" s="99"/>
      <c r="J2082" s="99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</row>
    <row r="2083" spans="4:35">
      <c r="D2083" s="1"/>
      <c r="E2083" s="1"/>
      <c r="F2083" s="1"/>
      <c r="G2083" s="1"/>
      <c r="H2083" s="1"/>
      <c r="I2083" s="99"/>
      <c r="J2083" s="99"/>
      <c r="K2083" s="99"/>
      <c r="L2083" s="99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99"/>
      <c r="Z2083" s="1"/>
      <c r="AA2083" s="1"/>
      <c r="AB2083" s="1"/>
      <c r="AC2083" s="99"/>
      <c r="AD2083" s="1"/>
      <c r="AE2083" s="1"/>
      <c r="AF2083" s="1"/>
      <c r="AG2083" s="1"/>
      <c r="AH2083" s="1"/>
      <c r="AI2083" s="1"/>
    </row>
    <row r="2084" spans="4:35">
      <c r="D2084" s="1"/>
      <c r="E2084" s="1"/>
      <c r="F2084" s="1"/>
      <c r="G2084" s="1"/>
      <c r="H2084" s="1"/>
      <c r="I2084" s="99"/>
      <c r="J2084" s="99"/>
      <c r="K2084" s="99"/>
      <c r="L2084" s="99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99"/>
      <c r="Z2084" s="1"/>
      <c r="AA2084" s="1"/>
      <c r="AB2084" s="1"/>
      <c r="AC2084" s="99"/>
      <c r="AD2084" s="1"/>
      <c r="AE2084" s="1"/>
      <c r="AF2084" s="1"/>
      <c r="AG2084" s="1"/>
      <c r="AH2084" s="1"/>
      <c r="AI2084" s="1"/>
    </row>
    <row r="2085" spans="4:35">
      <c r="D2085" s="1"/>
      <c r="E2085" s="1"/>
      <c r="F2085" s="1"/>
      <c r="G2085" s="1"/>
      <c r="H2085" s="1"/>
      <c r="I2085" s="99"/>
      <c r="J2085" s="99"/>
      <c r="K2085" s="99"/>
      <c r="L2085" s="99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99"/>
      <c r="Z2085" s="1"/>
      <c r="AA2085" s="1"/>
      <c r="AB2085" s="1"/>
      <c r="AC2085" s="99"/>
      <c r="AD2085" s="1"/>
      <c r="AE2085" s="1"/>
      <c r="AF2085" s="1"/>
      <c r="AG2085" s="1"/>
      <c r="AH2085" s="1"/>
      <c r="AI2085" s="1"/>
    </row>
    <row r="2086" spans="4:35">
      <c r="D2086" s="1"/>
      <c r="E2086" s="1"/>
      <c r="F2086" s="1"/>
      <c r="G2086" s="1"/>
      <c r="H2086" s="1"/>
      <c r="I2086" s="99"/>
      <c r="J2086" s="99"/>
      <c r="K2086" s="99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</row>
    <row r="2087" spans="4:35">
      <c r="D2087" s="1"/>
      <c r="E2087" s="1"/>
      <c r="F2087" s="1"/>
      <c r="G2087" s="1"/>
      <c r="H2087" s="1"/>
      <c r="I2087" s="99"/>
      <c r="J2087" s="99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</row>
    <row r="2088" spans="4:35">
      <c r="D2088" s="1"/>
      <c r="E2088" s="1"/>
      <c r="F2088" s="1"/>
      <c r="G2088" s="1"/>
      <c r="H2088" s="1"/>
      <c r="I2088" s="99"/>
      <c r="J2088" s="99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</row>
    <row r="2089" spans="4:35">
      <c r="D2089" s="1"/>
      <c r="E2089" s="1"/>
      <c r="F2089" s="1"/>
      <c r="G2089" s="1"/>
      <c r="H2089" s="1"/>
      <c r="I2089" s="99"/>
      <c r="J2089" s="99"/>
      <c r="K2089" s="99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</row>
    <row r="2090" spans="4:35">
      <c r="D2090" s="1"/>
      <c r="E2090" s="1"/>
      <c r="F2090" s="1"/>
      <c r="G2090" s="1"/>
      <c r="H2090" s="1"/>
      <c r="I2090" s="99"/>
      <c r="J2090" s="99"/>
      <c r="K2090" s="99"/>
      <c r="L2090" s="99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99"/>
      <c r="Z2090" s="99"/>
      <c r="AA2090" s="1"/>
      <c r="AB2090" s="1"/>
      <c r="AC2090" s="99"/>
      <c r="AD2090" s="1"/>
      <c r="AE2090" s="1"/>
      <c r="AF2090" s="1"/>
      <c r="AG2090" s="1"/>
      <c r="AH2090" s="1"/>
      <c r="AI2090" s="1"/>
    </row>
    <row r="2091" spans="4:35">
      <c r="D2091" s="1"/>
      <c r="E2091" s="1"/>
      <c r="F2091" s="1"/>
      <c r="G2091" s="1"/>
      <c r="H2091" s="1"/>
      <c r="I2091" s="99"/>
      <c r="J2091" s="99"/>
      <c r="K2091" s="99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</row>
    <row r="2092" spans="4:35">
      <c r="D2092" s="1"/>
      <c r="E2092" s="1"/>
      <c r="F2092" s="1"/>
      <c r="G2092" s="1"/>
      <c r="H2092" s="1"/>
      <c r="I2092" s="99"/>
      <c r="J2092" s="99"/>
      <c r="K2092" s="99"/>
      <c r="L2092" s="99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</row>
    <row r="2093" spans="4:35">
      <c r="D2093" s="1"/>
      <c r="E2093" s="1"/>
      <c r="F2093" s="1"/>
      <c r="G2093" s="1"/>
      <c r="H2093" s="1"/>
      <c r="I2093" s="99"/>
      <c r="J2093" s="99"/>
      <c r="K2093" s="99"/>
      <c r="L2093" s="99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99"/>
      <c r="Z2093" s="1"/>
      <c r="AA2093" s="1"/>
      <c r="AB2093" s="1"/>
      <c r="AC2093" s="99"/>
      <c r="AD2093" s="1"/>
      <c r="AE2093" s="1"/>
      <c r="AF2093" s="1"/>
      <c r="AG2093" s="1"/>
      <c r="AH2093" s="1"/>
      <c r="AI2093" s="1"/>
    </row>
    <row r="2094" spans="4:35">
      <c r="D2094" s="1"/>
      <c r="E2094" s="1"/>
      <c r="F2094" s="1"/>
      <c r="G2094" s="1"/>
      <c r="H2094" s="1"/>
      <c r="I2094" s="99"/>
      <c r="J2094" s="99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</row>
    <row r="2095" spans="4:35">
      <c r="D2095" s="1"/>
      <c r="E2095" s="1"/>
      <c r="F2095" s="1"/>
      <c r="G2095" s="1"/>
      <c r="H2095" s="1"/>
      <c r="I2095" s="99"/>
      <c r="J2095" s="99"/>
      <c r="K2095" s="99"/>
      <c r="L2095" s="99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</row>
    <row r="2096" spans="4:35">
      <c r="D2096" s="1"/>
      <c r="E2096" s="1"/>
      <c r="F2096" s="1"/>
      <c r="G2096" s="1"/>
      <c r="H2096" s="1"/>
      <c r="I2096" s="99"/>
      <c r="J2096" s="99"/>
      <c r="K2096" s="99"/>
      <c r="L2096" s="99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99"/>
      <c r="Z2096" s="99"/>
      <c r="AA2096" s="1"/>
      <c r="AB2096" s="1"/>
      <c r="AC2096" s="99"/>
      <c r="AD2096" s="1"/>
      <c r="AE2096" s="1"/>
      <c r="AF2096" s="1"/>
      <c r="AG2096" s="1"/>
      <c r="AH2096" s="1"/>
      <c r="AI2096" s="1"/>
    </row>
    <row r="2097" spans="4:35">
      <c r="D2097" s="1"/>
      <c r="E2097" s="1"/>
      <c r="F2097" s="1"/>
      <c r="G2097" s="1"/>
      <c r="H2097" s="1"/>
      <c r="I2097" s="99"/>
      <c r="J2097" s="99"/>
      <c r="K2097" s="99"/>
      <c r="L2097" s="99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99"/>
      <c r="Z2097" s="1"/>
      <c r="AA2097" s="1"/>
      <c r="AB2097" s="1"/>
      <c r="AC2097" s="99"/>
      <c r="AD2097" s="1"/>
      <c r="AE2097" s="1"/>
      <c r="AF2097" s="1"/>
      <c r="AG2097" s="1"/>
      <c r="AH2097" s="1"/>
      <c r="AI2097" s="1"/>
    </row>
    <row r="2098" spans="4:35">
      <c r="D2098" s="1"/>
      <c r="E2098" s="1"/>
      <c r="F2098" s="1"/>
      <c r="G2098" s="1"/>
      <c r="H2098" s="1"/>
      <c r="I2098" s="99"/>
      <c r="J2098" s="99"/>
      <c r="K2098" s="99"/>
      <c r="L2098" s="99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99"/>
      <c r="Z2098" s="1"/>
      <c r="AA2098" s="1"/>
      <c r="AB2098" s="1"/>
      <c r="AC2098" s="99"/>
      <c r="AD2098" s="1"/>
      <c r="AE2098" s="1"/>
      <c r="AF2098" s="1"/>
      <c r="AG2098" s="1"/>
      <c r="AH2098" s="1"/>
      <c r="AI2098" s="1"/>
    </row>
    <row r="2099" spans="4:35">
      <c r="D2099" s="1"/>
      <c r="E2099" s="1"/>
      <c r="F2099" s="1"/>
      <c r="G2099" s="1"/>
      <c r="H2099" s="1"/>
      <c r="I2099" s="99"/>
      <c r="J2099" s="99"/>
      <c r="K2099" s="99"/>
      <c r="L2099" s="99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99"/>
      <c r="Z2099" s="1"/>
      <c r="AA2099" s="1"/>
      <c r="AB2099" s="1"/>
      <c r="AC2099" s="99"/>
      <c r="AD2099" s="1"/>
      <c r="AE2099" s="1"/>
      <c r="AF2099" s="1"/>
      <c r="AG2099" s="1"/>
      <c r="AH2099" s="1"/>
      <c r="AI2099" s="1"/>
    </row>
    <row r="2100" spans="4:35">
      <c r="D2100" s="1"/>
      <c r="E2100" s="1"/>
      <c r="F2100" s="1"/>
      <c r="G2100" s="1"/>
      <c r="H2100" s="1"/>
      <c r="I2100" s="99"/>
      <c r="J2100" s="99"/>
      <c r="K2100" s="99"/>
      <c r="L2100" s="99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99"/>
      <c r="Z2100" s="1"/>
      <c r="AA2100" s="1"/>
      <c r="AB2100" s="1"/>
      <c r="AC2100" s="99"/>
      <c r="AD2100" s="1"/>
      <c r="AE2100" s="1"/>
      <c r="AF2100" s="1"/>
      <c r="AG2100" s="1"/>
      <c r="AH2100" s="1"/>
      <c r="AI2100" s="1"/>
    </row>
    <row r="2101" spans="4:35">
      <c r="D2101" s="1"/>
      <c r="E2101" s="1"/>
      <c r="F2101" s="1"/>
      <c r="G2101" s="1"/>
      <c r="H2101" s="1"/>
      <c r="I2101" s="99"/>
      <c r="J2101" s="99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</row>
    <row r="2102" spans="4:35">
      <c r="D2102" s="1"/>
      <c r="E2102" s="1"/>
      <c r="F2102" s="1"/>
      <c r="G2102" s="1"/>
      <c r="H2102" s="1"/>
      <c r="I2102" s="99"/>
      <c r="J2102" s="99"/>
      <c r="K2102" s="99"/>
      <c r="L2102" s="99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99"/>
      <c r="Z2102" s="1"/>
      <c r="AA2102" s="1"/>
      <c r="AB2102" s="1"/>
      <c r="AC2102" s="99"/>
      <c r="AD2102" s="1"/>
      <c r="AE2102" s="1"/>
      <c r="AF2102" s="1"/>
      <c r="AG2102" s="1"/>
      <c r="AH2102" s="1"/>
      <c r="AI2102" s="1"/>
    </row>
    <row r="2103" spans="4:35">
      <c r="D2103" s="1"/>
      <c r="E2103" s="1"/>
      <c r="F2103" s="1"/>
      <c r="G2103" s="1"/>
      <c r="H2103" s="1"/>
      <c r="I2103" s="99"/>
      <c r="J2103" s="99"/>
      <c r="K2103" s="99"/>
      <c r="L2103" s="99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99"/>
      <c r="Z2103" s="1"/>
      <c r="AA2103" s="1"/>
      <c r="AB2103" s="1"/>
      <c r="AC2103" s="99"/>
      <c r="AD2103" s="1"/>
      <c r="AE2103" s="1"/>
      <c r="AF2103" s="1"/>
      <c r="AG2103" s="1"/>
      <c r="AH2103" s="1"/>
      <c r="AI2103" s="1"/>
    </row>
    <row r="2104" spans="4:35">
      <c r="D2104" s="1"/>
      <c r="E2104" s="1"/>
      <c r="F2104" s="1"/>
      <c r="G2104" s="1"/>
      <c r="H2104" s="1"/>
      <c r="I2104" s="99"/>
      <c r="J2104" s="99"/>
      <c r="K2104" s="99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</row>
    <row r="2105" spans="4:35">
      <c r="D2105" s="1"/>
      <c r="E2105" s="1"/>
      <c r="F2105" s="1"/>
      <c r="G2105" s="1"/>
      <c r="H2105" s="1"/>
      <c r="I2105" s="99"/>
      <c r="J2105" s="99"/>
      <c r="K2105" s="99"/>
      <c r="L2105" s="99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99"/>
      <c r="Z2105" s="99"/>
      <c r="AA2105" s="1"/>
      <c r="AB2105" s="1"/>
      <c r="AC2105" s="99"/>
      <c r="AD2105" s="1"/>
      <c r="AE2105" s="1"/>
      <c r="AF2105" s="1"/>
      <c r="AG2105" s="1"/>
      <c r="AH2105" s="1"/>
      <c r="AI2105" s="1"/>
    </row>
    <row r="2106" spans="4:35">
      <c r="D2106" s="1"/>
      <c r="E2106" s="1"/>
      <c r="F2106" s="1"/>
      <c r="G2106" s="1"/>
      <c r="H2106" s="1"/>
      <c r="I2106" s="99"/>
      <c r="J2106" s="99"/>
      <c r="K2106" s="99"/>
      <c r="L2106" s="99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99"/>
      <c r="Z2106" s="1"/>
      <c r="AA2106" s="1"/>
      <c r="AB2106" s="1"/>
      <c r="AC2106" s="99"/>
      <c r="AD2106" s="1"/>
      <c r="AE2106" s="1"/>
      <c r="AF2106" s="1"/>
      <c r="AG2106" s="1"/>
      <c r="AH2106" s="1"/>
      <c r="AI2106" s="1"/>
    </row>
    <row r="2107" spans="4:35">
      <c r="D2107" s="1"/>
      <c r="E2107" s="1"/>
      <c r="F2107" s="1"/>
      <c r="G2107" s="1"/>
      <c r="H2107" s="1"/>
      <c r="I2107" s="99"/>
      <c r="J2107" s="99"/>
      <c r="K2107" s="99"/>
      <c r="L2107" s="99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</row>
    <row r="2108" spans="4:35">
      <c r="D2108" s="1"/>
      <c r="E2108" s="1"/>
      <c r="F2108" s="1"/>
      <c r="G2108" s="1"/>
      <c r="H2108" s="1"/>
      <c r="I2108" s="99"/>
      <c r="J2108" s="99"/>
      <c r="K2108" s="99"/>
      <c r="L2108" s="99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99"/>
      <c r="Z2108" s="99"/>
      <c r="AA2108" s="1"/>
      <c r="AB2108" s="1"/>
      <c r="AC2108" s="99"/>
      <c r="AD2108" s="1"/>
      <c r="AE2108" s="1"/>
      <c r="AF2108" s="1"/>
      <c r="AG2108" s="1"/>
      <c r="AH2108" s="1"/>
      <c r="AI2108" s="1"/>
    </row>
    <row r="2109" spans="4:35">
      <c r="D2109" s="1"/>
      <c r="E2109" s="1"/>
      <c r="F2109" s="1"/>
      <c r="G2109" s="1"/>
      <c r="H2109" s="1"/>
      <c r="I2109" s="99"/>
      <c r="J2109" s="99"/>
      <c r="K2109" s="99"/>
      <c r="L2109" s="99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99"/>
      <c r="Z2109" s="1"/>
      <c r="AA2109" s="1"/>
      <c r="AB2109" s="1"/>
      <c r="AC2109" s="99"/>
      <c r="AD2109" s="1"/>
      <c r="AE2109" s="1"/>
      <c r="AF2109" s="1"/>
      <c r="AG2109" s="1"/>
      <c r="AH2109" s="1"/>
      <c r="AI2109" s="1"/>
    </row>
    <row r="2110" spans="4:35">
      <c r="D2110" s="1"/>
      <c r="E2110" s="1"/>
      <c r="F2110" s="1"/>
      <c r="G2110" s="1"/>
      <c r="H2110" s="1"/>
      <c r="I2110" s="99"/>
      <c r="J2110" s="99"/>
      <c r="K2110" s="99"/>
      <c r="L2110" s="99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</row>
    <row r="2111" spans="4:35">
      <c r="D2111" s="1"/>
      <c r="E2111" s="1"/>
      <c r="F2111" s="1"/>
      <c r="G2111" s="1"/>
      <c r="H2111" s="1"/>
      <c r="I2111" s="99"/>
      <c r="J2111" s="99"/>
      <c r="K2111" s="99"/>
      <c r="L2111" s="99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</row>
    <row r="2112" spans="4:35">
      <c r="D2112" s="1"/>
      <c r="E2112" s="1"/>
      <c r="F2112" s="1"/>
      <c r="G2112" s="1"/>
      <c r="H2112" s="1"/>
      <c r="I2112" s="99"/>
      <c r="J2112" s="99"/>
      <c r="K2112" s="99"/>
      <c r="L2112" s="99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99"/>
      <c r="Z2112" s="1"/>
      <c r="AA2112" s="1"/>
      <c r="AB2112" s="1"/>
      <c r="AC2112" s="99"/>
      <c r="AD2112" s="1"/>
      <c r="AE2112" s="1"/>
      <c r="AF2112" s="1"/>
      <c r="AG2112" s="1"/>
      <c r="AH2112" s="1"/>
      <c r="AI2112" s="1"/>
    </row>
    <row r="2113" spans="4:35">
      <c r="D2113" s="1"/>
      <c r="E2113" s="1"/>
      <c r="F2113" s="1"/>
      <c r="G2113" s="1"/>
      <c r="H2113" s="1"/>
      <c r="I2113" s="99"/>
      <c r="J2113" s="99"/>
      <c r="K2113" s="99"/>
      <c r="L2113" s="99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</row>
    <row r="2114" spans="4:35">
      <c r="D2114" s="1"/>
      <c r="E2114" s="1"/>
      <c r="F2114" s="1"/>
      <c r="G2114" s="1"/>
      <c r="H2114" s="1"/>
      <c r="I2114" s="99"/>
      <c r="J2114" s="99"/>
      <c r="K2114" s="99"/>
      <c r="L2114" s="99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99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</row>
    <row r="2115" spans="4:35">
      <c r="D2115" s="1"/>
      <c r="E2115" s="1"/>
      <c r="F2115" s="1"/>
      <c r="G2115" s="1"/>
      <c r="H2115" s="1"/>
      <c r="I2115" s="99"/>
      <c r="J2115" s="99"/>
      <c r="K2115" s="99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</row>
    <row r="2116" spans="4:35">
      <c r="D2116" s="1"/>
      <c r="E2116" s="1"/>
      <c r="F2116" s="1"/>
      <c r="G2116" s="1"/>
      <c r="H2116" s="1"/>
      <c r="I2116" s="99"/>
      <c r="J2116" s="99"/>
      <c r="K2116" s="99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</row>
    <row r="2117" spans="4:35">
      <c r="D2117" s="1"/>
      <c r="E2117" s="1"/>
      <c r="F2117" s="1"/>
      <c r="G2117" s="1"/>
      <c r="H2117" s="1"/>
      <c r="I2117" s="99"/>
      <c r="J2117" s="99"/>
      <c r="K2117" s="99"/>
      <c r="L2117" s="99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99"/>
      <c r="Z2117" s="99"/>
      <c r="AA2117" s="1"/>
      <c r="AB2117" s="1"/>
      <c r="AC2117" s="99"/>
      <c r="AD2117" s="1"/>
      <c r="AE2117" s="1"/>
      <c r="AF2117" s="1"/>
      <c r="AG2117" s="1"/>
      <c r="AH2117" s="1"/>
      <c r="AI2117" s="1"/>
    </row>
    <row r="2118" spans="4:35">
      <c r="D2118" s="1"/>
      <c r="E2118" s="1"/>
      <c r="F2118" s="1"/>
      <c r="G2118" s="1"/>
      <c r="H2118" s="1"/>
      <c r="I2118" s="99"/>
      <c r="J2118" s="99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</row>
    <row r="2119" spans="4:35">
      <c r="D2119" s="1"/>
      <c r="E2119" s="1"/>
      <c r="F2119" s="1"/>
      <c r="G2119" s="1"/>
      <c r="H2119" s="1"/>
      <c r="I2119" s="99"/>
      <c r="J2119" s="99"/>
      <c r="K2119" s="99"/>
      <c r="L2119" s="99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99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</row>
    <row r="2120" spans="4:35">
      <c r="D2120" s="1"/>
      <c r="E2120" s="1"/>
      <c r="F2120" s="1"/>
      <c r="G2120" s="1"/>
      <c r="H2120" s="1"/>
      <c r="I2120" s="99"/>
      <c r="J2120" s="99"/>
      <c r="K2120" s="99"/>
      <c r="L2120" s="99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99"/>
      <c r="Z2120" s="99"/>
      <c r="AA2120" s="1"/>
      <c r="AB2120" s="1"/>
      <c r="AC2120" s="99"/>
      <c r="AD2120" s="1"/>
      <c r="AE2120" s="1"/>
      <c r="AF2120" s="1"/>
      <c r="AG2120" s="1"/>
      <c r="AH2120" s="1"/>
      <c r="AI2120" s="1"/>
    </row>
    <row r="2121" spans="4:35">
      <c r="D2121" s="1"/>
      <c r="E2121" s="1"/>
      <c r="F2121" s="1"/>
      <c r="G2121" s="1"/>
      <c r="H2121" s="1"/>
      <c r="I2121" s="99"/>
      <c r="J2121" s="99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</row>
    <row r="2122" spans="4:35">
      <c r="D2122" s="1"/>
      <c r="E2122" s="1"/>
      <c r="F2122" s="1"/>
      <c r="G2122" s="1"/>
      <c r="H2122" s="1"/>
      <c r="I2122" s="99"/>
      <c r="J2122" s="99"/>
      <c r="K2122" s="99"/>
      <c r="L2122" s="99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99"/>
      <c r="Z2122" s="99"/>
      <c r="AA2122" s="1"/>
      <c r="AB2122" s="1"/>
      <c r="AC2122" s="99"/>
      <c r="AD2122" s="1"/>
      <c r="AE2122" s="1"/>
      <c r="AF2122" s="1"/>
      <c r="AG2122" s="1"/>
      <c r="AH2122" s="1"/>
      <c r="AI2122" s="1"/>
    </row>
    <row r="2123" spans="4:35">
      <c r="D2123" s="1"/>
      <c r="E2123" s="1"/>
      <c r="F2123" s="1"/>
      <c r="G2123" s="1"/>
      <c r="H2123" s="1"/>
      <c r="I2123" s="99"/>
      <c r="J2123" s="99"/>
      <c r="K2123" s="99"/>
      <c r="L2123" s="99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99"/>
      <c r="Z2123" s="1"/>
      <c r="AA2123" s="1"/>
      <c r="AB2123" s="1"/>
      <c r="AC2123" s="99"/>
      <c r="AD2123" s="1"/>
      <c r="AE2123" s="1"/>
      <c r="AF2123" s="1"/>
      <c r="AG2123" s="1"/>
      <c r="AH2123" s="1"/>
      <c r="AI2123" s="1"/>
    </row>
    <row r="2124" spans="4:35">
      <c r="D2124" s="1"/>
      <c r="E2124" s="1"/>
      <c r="F2124" s="1"/>
      <c r="G2124" s="1"/>
      <c r="H2124" s="1"/>
      <c r="I2124" s="99"/>
      <c r="J2124" s="99"/>
      <c r="K2124" s="99"/>
      <c r="L2124" s="99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99"/>
      <c r="Z2124" s="99"/>
      <c r="AA2124" s="1"/>
      <c r="AB2124" s="1"/>
      <c r="AC2124" s="99"/>
      <c r="AD2124" s="1"/>
      <c r="AE2124" s="1"/>
      <c r="AF2124" s="1"/>
      <c r="AG2124" s="1"/>
      <c r="AH2124" s="1"/>
      <c r="AI2124" s="1"/>
    </row>
    <row r="2125" spans="4:35">
      <c r="D2125" s="1"/>
      <c r="E2125" s="1"/>
      <c r="F2125" s="1"/>
      <c r="G2125" s="1"/>
      <c r="H2125" s="1"/>
      <c r="I2125" s="99"/>
      <c r="J2125" s="99"/>
      <c r="K2125" s="99"/>
      <c r="L2125" s="99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99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</row>
    <row r="2126" spans="4:35">
      <c r="D2126" s="1"/>
      <c r="E2126" s="1"/>
      <c r="F2126" s="1"/>
      <c r="G2126" s="1"/>
      <c r="H2126" s="1"/>
      <c r="I2126" s="99"/>
      <c r="J2126" s="99"/>
      <c r="K2126" s="99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</row>
    <row r="2127" spans="4:35">
      <c r="D2127" s="1"/>
      <c r="E2127" s="1"/>
      <c r="F2127" s="1"/>
      <c r="G2127" s="1"/>
      <c r="H2127" s="1"/>
      <c r="I2127" s="99"/>
      <c r="J2127" s="99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</row>
    <row r="2128" spans="4:35">
      <c r="D2128" s="1"/>
      <c r="E2128" s="1"/>
      <c r="F2128" s="1"/>
      <c r="G2128" s="1"/>
      <c r="H2128" s="1"/>
      <c r="I2128" s="99"/>
      <c r="J2128" s="99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</row>
    <row r="2129" spans="4:35">
      <c r="D2129" s="1"/>
      <c r="E2129" s="1"/>
      <c r="F2129" s="1"/>
      <c r="G2129" s="1"/>
      <c r="H2129" s="1"/>
      <c r="I2129" s="99"/>
      <c r="J2129" s="99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</row>
    <row r="2130" spans="4:35">
      <c r="D2130" s="1"/>
      <c r="E2130" s="1"/>
      <c r="F2130" s="1"/>
      <c r="G2130" s="1"/>
      <c r="H2130" s="1"/>
      <c r="I2130" s="99"/>
      <c r="J2130" s="99"/>
      <c r="K2130" s="99"/>
      <c r="L2130" s="99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99"/>
      <c r="Z2130" s="1"/>
      <c r="AA2130" s="1"/>
      <c r="AB2130" s="1"/>
      <c r="AC2130" s="99"/>
      <c r="AD2130" s="1"/>
      <c r="AE2130" s="1"/>
      <c r="AF2130" s="1"/>
      <c r="AG2130" s="1"/>
      <c r="AH2130" s="1"/>
      <c r="AI2130" s="1"/>
    </row>
    <row r="2131" spans="4:35">
      <c r="D2131" s="1"/>
      <c r="E2131" s="1"/>
      <c r="F2131" s="1"/>
      <c r="G2131" s="1"/>
      <c r="H2131" s="1"/>
      <c r="I2131" s="99"/>
      <c r="J2131" s="99"/>
      <c r="K2131" s="99"/>
      <c r="L2131" s="99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99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</row>
    <row r="2132" spans="4:35">
      <c r="D2132" s="1"/>
      <c r="E2132" s="1"/>
      <c r="F2132" s="1"/>
      <c r="G2132" s="1"/>
      <c r="H2132" s="1"/>
      <c r="I2132" s="99"/>
      <c r="J2132" s="99"/>
      <c r="K2132" s="99"/>
      <c r="L2132" s="99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</row>
    <row r="2133" spans="4:35">
      <c r="D2133" s="1"/>
      <c r="E2133" s="1"/>
      <c r="F2133" s="1"/>
      <c r="G2133" s="1"/>
      <c r="H2133" s="1"/>
      <c r="I2133" s="99"/>
      <c r="J2133" s="99"/>
      <c r="K2133" s="99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</row>
    <row r="2134" spans="4:35">
      <c r="D2134" s="1"/>
      <c r="E2134" s="1"/>
      <c r="F2134" s="1"/>
      <c r="G2134" s="1"/>
      <c r="H2134" s="1"/>
      <c r="I2134" s="99"/>
      <c r="J2134" s="99"/>
      <c r="K2134" s="99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</row>
    <row r="2135" spans="4:35">
      <c r="D2135" s="1"/>
      <c r="E2135" s="1"/>
      <c r="F2135" s="1"/>
      <c r="G2135" s="1"/>
      <c r="H2135" s="1"/>
      <c r="I2135" s="99"/>
      <c r="J2135" s="99"/>
      <c r="K2135" s="99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</row>
    <row r="2136" spans="4:35">
      <c r="D2136" s="1"/>
      <c r="E2136" s="1"/>
      <c r="F2136" s="1"/>
      <c r="G2136" s="1"/>
      <c r="H2136" s="1"/>
      <c r="I2136" s="99"/>
      <c r="J2136" s="99"/>
      <c r="K2136" s="99"/>
      <c r="L2136" s="99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</row>
    <row r="2137" spans="4:35">
      <c r="D2137" s="1"/>
      <c r="E2137" s="1"/>
      <c r="F2137" s="1"/>
      <c r="G2137" s="1"/>
      <c r="H2137" s="1"/>
      <c r="I2137" s="99"/>
      <c r="J2137" s="99"/>
      <c r="K2137" s="99"/>
      <c r="L2137" s="99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</row>
    <row r="2138" spans="4:35">
      <c r="D2138" s="1"/>
      <c r="E2138" s="1"/>
      <c r="F2138" s="1"/>
      <c r="G2138" s="1"/>
      <c r="H2138" s="1"/>
      <c r="I2138" s="99"/>
      <c r="J2138" s="99"/>
      <c r="K2138" s="99"/>
      <c r="L2138" s="99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99"/>
      <c r="Z2138" s="99"/>
      <c r="AA2138" s="1"/>
      <c r="AB2138" s="1"/>
      <c r="AC2138" s="99"/>
      <c r="AD2138" s="1"/>
      <c r="AE2138" s="1"/>
      <c r="AF2138" s="1"/>
      <c r="AG2138" s="1"/>
      <c r="AH2138" s="1"/>
      <c r="AI2138" s="1"/>
    </row>
    <row r="2139" spans="4:35">
      <c r="D2139" s="1"/>
      <c r="E2139" s="1"/>
      <c r="F2139" s="1"/>
      <c r="G2139" s="1"/>
      <c r="H2139" s="1"/>
      <c r="I2139" s="99"/>
      <c r="J2139" s="99"/>
      <c r="K2139" s="99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</row>
    <row r="2140" spans="4:35">
      <c r="D2140" s="1"/>
      <c r="E2140" s="1"/>
      <c r="F2140" s="1"/>
      <c r="G2140" s="1"/>
      <c r="H2140" s="1"/>
      <c r="I2140" s="99"/>
      <c r="J2140" s="99"/>
      <c r="K2140" s="99"/>
      <c r="L2140" s="99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99"/>
      <c r="Z2140" s="1"/>
      <c r="AA2140" s="1"/>
      <c r="AB2140" s="1"/>
      <c r="AC2140" s="99"/>
      <c r="AD2140" s="1"/>
      <c r="AE2140" s="1"/>
      <c r="AF2140" s="1"/>
      <c r="AG2140" s="1"/>
      <c r="AH2140" s="1"/>
      <c r="AI2140" s="1"/>
    </row>
    <row r="2141" spans="4:35">
      <c r="D2141" s="1"/>
      <c r="E2141" s="1"/>
      <c r="F2141" s="1"/>
      <c r="G2141" s="1"/>
      <c r="H2141" s="1"/>
      <c r="I2141" s="99"/>
      <c r="J2141" s="99"/>
      <c r="K2141" s="99"/>
      <c r="L2141" s="99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99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</row>
    <row r="2142" spans="4:35">
      <c r="D2142" s="1"/>
      <c r="E2142" s="1"/>
      <c r="F2142" s="1"/>
      <c r="G2142" s="1"/>
      <c r="H2142" s="1"/>
      <c r="I2142" s="99"/>
      <c r="J2142" s="99"/>
      <c r="K2142" s="99"/>
      <c r="L2142" s="99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99"/>
      <c r="Z2142" s="99"/>
      <c r="AA2142" s="1"/>
      <c r="AB2142" s="1"/>
      <c r="AC2142" s="99"/>
      <c r="AD2142" s="1"/>
      <c r="AE2142" s="1"/>
      <c r="AF2142" s="1"/>
      <c r="AG2142" s="1"/>
      <c r="AH2142" s="1"/>
      <c r="AI2142" s="1"/>
    </row>
    <row r="2143" spans="4:35">
      <c r="D2143" s="1"/>
      <c r="E2143" s="1"/>
      <c r="F2143" s="1"/>
      <c r="G2143" s="1"/>
      <c r="H2143" s="1"/>
      <c r="I2143" s="99"/>
      <c r="J2143" s="99"/>
      <c r="K2143" s="99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</row>
    <row r="2144" spans="4:35">
      <c r="D2144" s="1"/>
      <c r="E2144" s="1"/>
      <c r="F2144" s="1"/>
      <c r="G2144" s="1"/>
      <c r="H2144" s="1"/>
      <c r="I2144" s="99"/>
      <c r="J2144" s="99"/>
      <c r="K2144" s="99"/>
      <c r="L2144" s="99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99"/>
      <c r="Z2144" s="1"/>
      <c r="AA2144" s="1"/>
      <c r="AB2144" s="1"/>
      <c r="AC2144" s="99"/>
      <c r="AD2144" s="1"/>
      <c r="AE2144" s="1"/>
      <c r="AF2144" s="1"/>
      <c r="AG2144" s="1"/>
      <c r="AH2144" s="1"/>
      <c r="AI2144" s="1"/>
    </row>
    <row r="2145" spans="4:35">
      <c r="D2145" s="1"/>
      <c r="E2145" s="1"/>
      <c r="F2145" s="1"/>
      <c r="G2145" s="1"/>
      <c r="H2145" s="1"/>
      <c r="I2145" s="99"/>
      <c r="J2145" s="99"/>
      <c r="K2145" s="99"/>
      <c r="L2145" s="99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99"/>
      <c r="Z2145" s="99"/>
      <c r="AA2145" s="1"/>
      <c r="AB2145" s="1"/>
      <c r="AC2145" s="99"/>
      <c r="AD2145" s="1"/>
      <c r="AE2145" s="1"/>
      <c r="AF2145" s="1"/>
      <c r="AG2145" s="1"/>
      <c r="AH2145" s="1"/>
      <c r="AI2145" s="1"/>
    </row>
    <row r="2146" spans="4:35">
      <c r="D2146" s="1"/>
      <c r="E2146" s="1"/>
      <c r="F2146" s="1"/>
      <c r="G2146" s="1"/>
      <c r="H2146" s="1"/>
      <c r="I2146" s="99"/>
      <c r="J2146" s="99"/>
      <c r="K2146" s="99"/>
      <c r="L2146" s="99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99"/>
      <c r="Z2146" s="1"/>
      <c r="AA2146" s="1"/>
      <c r="AB2146" s="1"/>
      <c r="AC2146" s="99"/>
      <c r="AD2146" s="1"/>
      <c r="AE2146" s="1"/>
      <c r="AF2146" s="1"/>
      <c r="AG2146" s="1"/>
      <c r="AH2146" s="1"/>
      <c r="AI2146" s="1"/>
    </row>
    <row r="2147" spans="4:35">
      <c r="D2147" s="1"/>
      <c r="E2147" s="1"/>
      <c r="F2147" s="1"/>
      <c r="G2147" s="1"/>
      <c r="H2147" s="1"/>
      <c r="I2147" s="99"/>
      <c r="J2147" s="99"/>
      <c r="K2147" s="99"/>
      <c r="L2147" s="99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99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</row>
    <row r="2148" spans="4:35">
      <c r="D2148" s="1"/>
      <c r="E2148" s="1"/>
      <c r="F2148" s="1"/>
      <c r="G2148" s="1"/>
      <c r="H2148" s="1"/>
      <c r="I2148" s="99"/>
      <c r="J2148" s="99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</row>
    <row r="2149" spans="4:35">
      <c r="D2149" s="1"/>
      <c r="E2149" s="1"/>
      <c r="F2149" s="1"/>
      <c r="G2149" s="1"/>
      <c r="H2149" s="1"/>
      <c r="I2149" s="99"/>
      <c r="J2149" s="99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</row>
    <row r="2150" spans="4:35">
      <c r="D2150" s="1"/>
      <c r="E2150" s="1"/>
      <c r="F2150" s="1"/>
      <c r="G2150" s="1"/>
      <c r="H2150" s="1"/>
      <c r="I2150" s="99"/>
      <c r="J2150" s="99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</row>
    <row r="2151" spans="4:35">
      <c r="D2151" s="1"/>
      <c r="E2151" s="1"/>
      <c r="F2151" s="1"/>
      <c r="G2151" s="1"/>
      <c r="H2151" s="1"/>
      <c r="I2151" s="99"/>
      <c r="J2151" s="99"/>
      <c r="K2151" s="99"/>
      <c r="L2151" s="99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99"/>
      <c r="Z2151" s="99"/>
      <c r="AA2151" s="1"/>
      <c r="AB2151" s="1"/>
      <c r="AC2151" s="99"/>
      <c r="AD2151" s="1"/>
      <c r="AE2151" s="1"/>
      <c r="AF2151" s="1"/>
      <c r="AG2151" s="1"/>
      <c r="AH2151" s="1"/>
      <c r="AI2151" s="1"/>
    </row>
    <row r="2152" spans="4:35">
      <c r="D2152" s="1"/>
      <c r="E2152" s="1"/>
      <c r="F2152" s="1"/>
      <c r="G2152" s="1"/>
      <c r="H2152" s="1"/>
      <c r="I2152" s="99"/>
      <c r="J2152" s="99"/>
      <c r="K2152" s="99"/>
      <c r="L2152" s="99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</row>
    <row r="2153" spans="4:35">
      <c r="D2153" s="1"/>
      <c r="E2153" s="1"/>
      <c r="F2153" s="1"/>
      <c r="G2153" s="1"/>
      <c r="H2153" s="1"/>
      <c r="I2153" s="99"/>
      <c r="J2153" s="99"/>
      <c r="K2153" s="99"/>
      <c r="L2153" s="99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99"/>
      <c r="Z2153" s="99"/>
      <c r="AA2153" s="1"/>
      <c r="AB2153" s="1"/>
      <c r="AC2153" s="99"/>
      <c r="AD2153" s="1"/>
      <c r="AE2153" s="1"/>
      <c r="AF2153" s="1"/>
      <c r="AG2153" s="1"/>
      <c r="AH2153" s="1"/>
      <c r="AI2153" s="1"/>
    </row>
    <row r="2154" spans="4:35">
      <c r="D2154" s="1"/>
      <c r="E2154" s="1"/>
      <c r="F2154" s="1"/>
      <c r="G2154" s="1"/>
      <c r="H2154" s="1"/>
      <c r="I2154" s="99"/>
      <c r="J2154" s="99"/>
      <c r="K2154" s="99"/>
      <c r="L2154" s="99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</row>
    <row r="2155" spans="4:35">
      <c r="D2155" s="1"/>
      <c r="E2155" s="1"/>
      <c r="F2155" s="1"/>
      <c r="G2155" s="1"/>
      <c r="H2155" s="1"/>
      <c r="I2155" s="99"/>
      <c r="J2155" s="99"/>
      <c r="K2155" s="99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</row>
    <row r="2156" spans="4:35">
      <c r="D2156" s="1"/>
      <c r="E2156" s="1"/>
      <c r="F2156" s="1"/>
      <c r="G2156" s="1"/>
      <c r="H2156" s="1"/>
      <c r="I2156" s="99"/>
      <c r="J2156" s="99"/>
      <c r="K2156" s="99"/>
      <c r="L2156" s="99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99"/>
      <c r="Z2156" s="1"/>
      <c r="AA2156" s="1"/>
      <c r="AB2156" s="1"/>
      <c r="AC2156" s="99"/>
      <c r="AD2156" s="1"/>
      <c r="AE2156" s="1"/>
      <c r="AF2156" s="1"/>
      <c r="AG2156" s="1"/>
      <c r="AH2156" s="1"/>
      <c r="AI2156" s="1"/>
    </row>
    <row r="2157" spans="4:35">
      <c r="D2157" s="1"/>
      <c r="E2157" s="1"/>
      <c r="F2157" s="1"/>
      <c r="G2157" s="1"/>
      <c r="H2157" s="1"/>
      <c r="I2157" s="99"/>
      <c r="J2157" s="99"/>
      <c r="K2157" s="99"/>
      <c r="L2157" s="99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99"/>
      <c r="Z2157" s="99"/>
      <c r="AA2157" s="1"/>
      <c r="AB2157" s="1"/>
      <c r="AC2157" s="99"/>
      <c r="AD2157" s="1"/>
      <c r="AE2157" s="1"/>
      <c r="AF2157" s="1"/>
      <c r="AG2157" s="1"/>
      <c r="AH2157" s="1"/>
      <c r="AI2157" s="1"/>
    </row>
    <row r="2158" spans="4:35">
      <c r="D2158" s="1"/>
      <c r="E2158" s="1"/>
      <c r="F2158" s="1"/>
      <c r="G2158" s="1"/>
      <c r="H2158" s="1"/>
      <c r="I2158" s="99"/>
      <c r="J2158" s="99"/>
      <c r="K2158" s="99"/>
      <c r="L2158" s="99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</row>
    <row r="2159" spans="4:35">
      <c r="D2159" s="1"/>
      <c r="E2159" s="1"/>
      <c r="F2159" s="1"/>
      <c r="G2159" s="1"/>
      <c r="H2159" s="1"/>
      <c r="I2159" s="99"/>
      <c r="J2159" s="99"/>
      <c r="K2159" s="99"/>
      <c r="L2159" s="99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99"/>
      <c r="Z2159" s="1"/>
      <c r="AA2159" s="1"/>
      <c r="AB2159" s="1"/>
      <c r="AC2159" s="99"/>
      <c r="AD2159" s="1"/>
      <c r="AE2159" s="1"/>
      <c r="AF2159" s="1"/>
      <c r="AG2159" s="1"/>
      <c r="AH2159" s="1"/>
      <c r="AI2159" s="1"/>
    </row>
    <row r="2160" spans="4:35">
      <c r="D2160" s="1"/>
      <c r="E2160" s="1"/>
      <c r="F2160" s="1"/>
      <c r="G2160" s="1"/>
      <c r="H2160" s="1"/>
      <c r="I2160" s="99"/>
      <c r="J2160" s="99"/>
      <c r="K2160" s="99"/>
      <c r="L2160" s="99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99"/>
      <c r="Z2160" s="1"/>
      <c r="AA2160" s="1"/>
      <c r="AB2160" s="1"/>
      <c r="AC2160" s="99"/>
      <c r="AD2160" s="1"/>
      <c r="AE2160" s="1"/>
      <c r="AF2160" s="1"/>
      <c r="AG2160" s="1"/>
      <c r="AH2160" s="1"/>
      <c r="AI2160" s="1"/>
    </row>
    <row r="2161" spans="4:35">
      <c r="D2161" s="1"/>
      <c r="E2161" s="1"/>
      <c r="F2161" s="1"/>
      <c r="G2161" s="1"/>
      <c r="H2161" s="1"/>
      <c r="I2161" s="99"/>
      <c r="J2161" s="99"/>
      <c r="K2161" s="99"/>
      <c r="L2161" s="99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99"/>
      <c r="Z2161" s="1"/>
      <c r="AA2161" s="1"/>
      <c r="AB2161" s="1"/>
      <c r="AC2161" s="99"/>
      <c r="AD2161" s="1"/>
      <c r="AE2161" s="1"/>
      <c r="AF2161" s="1"/>
      <c r="AG2161" s="1"/>
      <c r="AH2161" s="1"/>
      <c r="AI2161" s="1"/>
    </row>
    <row r="2162" spans="4:35">
      <c r="D2162" s="1"/>
      <c r="E2162" s="1"/>
      <c r="F2162" s="1"/>
      <c r="G2162" s="1"/>
      <c r="H2162" s="1"/>
      <c r="I2162" s="99"/>
      <c r="J2162" s="99"/>
      <c r="K2162" s="99"/>
      <c r="L2162" s="99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99"/>
      <c r="Z2162" s="99"/>
      <c r="AA2162" s="1"/>
      <c r="AB2162" s="1"/>
      <c r="AC2162" s="99"/>
      <c r="AD2162" s="1"/>
      <c r="AE2162" s="1"/>
      <c r="AF2162" s="1"/>
      <c r="AG2162" s="1"/>
      <c r="AH2162" s="1"/>
      <c r="AI2162" s="1"/>
    </row>
    <row r="2163" spans="4:35">
      <c r="D2163" s="1"/>
      <c r="E2163" s="1"/>
      <c r="F2163" s="1"/>
      <c r="G2163" s="1"/>
      <c r="H2163" s="1"/>
      <c r="I2163" s="99"/>
      <c r="J2163" s="99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</row>
    <row r="2164" spans="4:35">
      <c r="D2164" s="1"/>
      <c r="E2164" s="1"/>
      <c r="F2164" s="1"/>
      <c r="G2164" s="1"/>
      <c r="H2164" s="1"/>
      <c r="I2164" s="99"/>
      <c r="J2164" s="99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</row>
    <row r="2165" spans="4:35">
      <c r="D2165" s="1"/>
      <c r="E2165" s="1"/>
      <c r="F2165" s="1"/>
      <c r="G2165" s="1"/>
      <c r="H2165" s="1"/>
      <c r="I2165" s="99"/>
      <c r="J2165" s="99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</row>
    <row r="2166" spans="4:35">
      <c r="D2166" s="1"/>
      <c r="E2166" s="1"/>
      <c r="F2166" s="1"/>
      <c r="G2166" s="1"/>
      <c r="H2166" s="1"/>
      <c r="I2166" s="99"/>
      <c r="J2166" s="99"/>
      <c r="K2166" s="99"/>
      <c r="L2166" s="99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</row>
    <row r="2167" spans="4:35">
      <c r="D2167" s="1"/>
      <c r="E2167" s="1"/>
      <c r="F2167" s="1"/>
      <c r="G2167" s="1"/>
      <c r="H2167" s="1"/>
      <c r="I2167" s="99"/>
      <c r="J2167" s="99"/>
      <c r="K2167" s="99"/>
      <c r="L2167" s="99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99"/>
      <c r="Z2167" s="1"/>
      <c r="AA2167" s="1"/>
      <c r="AB2167" s="1"/>
      <c r="AC2167" s="99"/>
      <c r="AD2167" s="1"/>
      <c r="AE2167" s="1"/>
      <c r="AF2167" s="1"/>
      <c r="AG2167" s="1"/>
      <c r="AH2167" s="1"/>
      <c r="AI2167" s="1"/>
    </row>
    <row r="2168" spans="4:35">
      <c r="D2168" s="1"/>
      <c r="E2168" s="1"/>
      <c r="F2168" s="1"/>
      <c r="G2168" s="1"/>
      <c r="H2168" s="1"/>
      <c r="I2168" s="99"/>
      <c r="J2168" s="99"/>
      <c r="K2168" s="99"/>
      <c r="L2168" s="99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99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</row>
    <row r="2169" spans="4:35">
      <c r="D2169" s="1"/>
      <c r="E2169" s="1"/>
      <c r="F2169" s="1"/>
      <c r="G2169" s="1"/>
      <c r="H2169" s="1"/>
      <c r="I2169" s="99"/>
      <c r="J2169" s="99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</row>
    <row r="2170" spans="4:35">
      <c r="D2170" s="1"/>
      <c r="E2170" s="1"/>
      <c r="F2170" s="1"/>
      <c r="G2170" s="1"/>
      <c r="H2170" s="1"/>
      <c r="I2170" s="99"/>
      <c r="J2170" s="99"/>
      <c r="K2170" s="99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</row>
    <row r="2171" spans="4:35">
      <c r="D2171" s="1"/>
      <c r="E2171" s="1"/>
      <c r="F2171" s="1"/>
      <c r="G2171" s="1"/>
      <c r="H2171" s="1"/>
      <c r="I2171" s="99"/>
      <c r="J2171" s="99"/>
      <c r="K2171" s="99"/>
      <c r="L2171" s="99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99"/>
      <c r="Z2171" s="99"/>
      <c r="AA2171" s="1"/>
      <c r="AB2171" s="1"/>
      <c r="AC2171" s="99"/>
      <c r="AD2171" s="1"/>
      <c r="AE2171" s="1"/>
      <c r="AF2171" s="1"/>
      <c r="AG2171" s="1"/>
      <c r="AH2171" s="1"/>
      <c r="AI2171" s="1"/>
    </row>
    <row r="2172" spans="4:35">
      <c r="D2172" s="1"/>
      <c r="E2172" s="1"/>
      <c r="F2172" s="1"/>
      <c r="G2172" s="1"/>
      <c r="H2172" s="1"/>
      <c r="I2172" s="99"/>
      <c r="J2172" s="99"/>
      <c r="K2172" s="99"/>
      <c r="L2172" s="99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99"/>
      <c r="Z2172" s="1"/>
      <c r="AA2172" s="1"/>
      <c r="AB2172" s="1"/>
      <c r="AC2172" s="99"/>
      <c r="AD2172" s="1"/>
      <c r="AE2172" s="1"/>
      <c r="AF2172" s="1"/>
      <c r="AG2172" s="1"/>
      <c r="AH2172" s="1"/>
      <c r="AI2172" s="1"/>
    </row>
    <row r="2173" spans="4:35">
      <c r="D2173" s="1"/>
      <c r="E2173" s="1"/>
      <c r="F2173" s="1"/>
      <c r="G2173" s="1"/>
      <c r="H2173" s="1"/>
      <c r="I2173" s="99"/>
      <c r="J2173" s="99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</row>
    <row r="2174" spans="4:35">
      <c r="D2174" s="1"/>
      <c r="E2174" s="1"/>
      <c r="F2174" s="1"/>
      <c r="G2174" s="1"/>
      <c r="H2174" s="1"/>
      <c r="I2174" s="99"/>
      <c r="J2174" s="99"/>
      <c r="K2174" s="99"/>
      <c r="L2174" s="99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</row>
    <row r="2175" spans="4:35">
      <c r="D2175" s="1"/>
      <c r="E2175" s="1"/>
      <c r="F2175" s="1"/>
      <c r="G2175" s="1"/>
      <c r="H2175" s="1"/>
      <c r="I2175" s="99"/>
      <c r="J2175" s="99"/>
      <c r="K2175" s="99"/>
      <c r="L2175" s="99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</row>
    <row r="2176" spans="4:35">
      <c r="D2176" s="1"/>
      <c r="E2176" s="1"/>
      <c r="F2176" s="1"/>
      <c r="G2176" s="1"/>
      <c r="H2176" s="1"/>
      <c r="I2176" s="99"/>
      <c r="J2176" s="99"/>
      <c r="K2176" s="99"/>
      <c r="L2176" s="99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99"/>
      <c r="Z2176" s="1"/>
      <c r="AA2176" s="1"/>
      <c r="AB2176" s="1"/>
      <c r="AC2176" s="99"/>
      <c r="AD2176" s="1"/>
      <c r="AE2176" s="1"/>
      <c r="AF2176" s="1"/>
      <c r="AG2176" s="1"/>
      <c r="AH2176" s="1"/>
      <c r="AI2176" s="1"/>
    </row>
    <row r="2177" spans="4:35">
      <c r="D2177" s="1"/>
      <c r="E2177" s="1"/>
      <c r="F2177" s="1"/>
      <c r="G2177" s="1"/>
      <c r="H2177" s="1"/>
      <c r="I2177" s="99"/>
      <c r="J2177" s="99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</row>
    <row r="2178" spans="4:35">
      <c r="D2178" s="1"/>
      <c r="E2178" s="1"/>
      <c r="F2178" s="1"/>
      <c r="G2178" s="1"/>
      <c r="H2178" s="1"/>
      <c r="I2178" s="99"/>
      <c r="J2178" s="99"/>
      <c r="K2178" s="99"/>
      <c r="L2178" s="99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99"/>
      <c r="Z2178" s="1"/>
      <c r="AA2178" s="1"/>
      <c r="AB2178" s="1"/>
      <c r="AC2178" s="99"/>
      <c r="AD2178" s="1"/>
      <c r="AE2178" s="1"/>
      <c r="AF2178" s="1"/>
      <c r="AG2178" s="1"/>
      <c r="AH2178" s="1"/>
      <c r="AI2178" s="1"/>
    </row>
    <row r="2179" spans="4:35">
      <c r="D2179" s="1"/>
      <c r="E2179" s="1"/>
      <c r="F2179" s="1"/>
      <c r="G2179" s="1"/>
      <c r="H2179" s="1"/>
      <c r="I2179" s="99"/>
      <c r="J2179" s="99"/>
      <c r="K2179" s="99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</row>
    <row r="2180" spans="4:35">
      <c r="D2180" s="1"/>
      <c r="E2180" s="1"/>
      <c r="F2180" s="1"/>
      <c r="G2180" s="1"/>
      <c r="H2180" s="1"/>
      <c r="I2180" s="99"/>
      <c r="J2180" s="99"/>
      <c r="K2180" s="99"/>
      <c r="L2180" s="99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99"/>
      <c r="Z2180" s="99"/>
      <c r="AA2180" s="1"/>
      <c r="AB2180" s="1"/>
      <c r="AC2180" s="99"/>
      <c r="AD2180" s="1"/>
      <c r="AE2180" s="1"/>
      <c r="AF2180" s="1"/>
      <c r="AG2180" s="1"/>
      <c r="AH2180" s="1"/>
      <c r="AI2180" s="1"/>
    </row>
    <row r="2181" spans="4:35">
      <c r="D2181" s="1"/>
      <c r="E2181" s="1"/>
      <c r="F2181" s="1"/>
      <c r="G2181" s="1"/>
      <c r="H2181" s="1"/>
      <c r="I2181" s="99"/>
      <c r="J2181" s="99"/>
      <c r="K2181" s="99"/>
      <c r="L2181" s="99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99"/>
      <c r="Z2181" s="99"/>
      <c r="AA2181" s="1"/>
      <c r="AB2181" s="1"/>
      <c r="AC2181" s="99"/>
      <c r="AD2181" s="1"/>
      <c r="AE2181" s="1"/>
      <c r="AF2181" s="1"/>
      <c r="AG2181" s="1"/>
      <c r="AH2181" s="1"/>
      <c r="AI2181" s="1"/>
    </row>
    <row r="2182" spans="4:35">
      <c r="D2182" s="1"/>
      <c r="E2182" s="1"/>
      <c r="F2182" s="1"/>
      <c r="G2182" s="1"/>
      <c r="H2182" s="1"/>
      <c r="I2182" s="99"/>
      <c r="J2182" s="99"/>
      <c r="K2182" s="99"/>
      <c r="L2182" s="99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</row>
    <row r="2183" spans="4:35">
      <c r="D2183" s="1"/>
      <c r="E2183" s="1"/>
      <c r="F2183" s="1"/>
      <c r="G2183" s="1"/>
      <c r="H2183" s="1"/>
      <c r="I2183" s="99"/>
      <c r="J2183" s="99"/>
      <c r="K2183" s="99"/>
      <c r="L2183" s="99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99"/>
      <c r="Z2183" s="1"/>
      <c r="AA2183" s="1"/>
      <c r="AB2183" s="1"/>
      <c r="AC2183" s="99"/>
      <c r="AD2183" s="1"/>
      <c r="AE2183" s="1"/>
      <c r="AF2183" s="1"/>
      <c r="AG2183" s="1"/>
      <c r="AH2183" s="1"/>
      <c r="AI2183" s="1"/>
    </row>
    <row r="2184" spans="4:35">
      <c r="D2184" s="1"/>
      <c r="E2184" s="1"/>
      <c r="F2184" s="1"/>
      <c r="G2184" s="1"/>
      <c r="H2184" s="1"/>
      <c r="I2184" s="99"/>
      <c r="J2184" s="99"/>
      <c r="K2184" s="99"/>
      <c r="L2184" s="99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99"/>
      <c r="Z2184" s="99"/>
      <c r="AA2184" s="1"/>
      <c r="AB2184" s="1"/>
      <c r="AC2184" s="99"/>
      <c r="AD2184" s="1"/>
      <c r="AE2184" s="1"/>
      <c r="AF2184" s="1"/>
      <c r="AG2184" s="1"/>
      <c r="AH2184" s="1"/>
      <c r="AI2184" s="1"/>
    </row>
    <row r="2185" spans="4:35">
      <c r="D2185" s="1"/>
      <c r="E2185" s="1"/>
      <c r="F2185" s="1"/>
      <c r="G2185" s="1"/>
      <c r="H2185" s="1"/>
      <c r="I2185" s="99"/>
      <c r="J2185" s="99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</row>
    <row r="2186" spans="4:35">
      <c r="D2186" s="1"/>
      <c r="E2186" s="1"/>
      <c r="F2186" s="1"/>
      <c r="G2186" s="1"/>
      <c r="H2186" s="1"/>
      <c r="I2186" s="99"/>
      <c r="J2186" s="99"/>
      <c r="K2186" s="99"/>
      <c r="L2186" s="99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99"/>
      <c r="Z2186" s="1"/>
      <c r="AA2186" s="1"/>
      <c r="AB2186" s="1"/>
      <c r="AC2186" s="99"/>
      <c r="AD2186" s="1"/>
      <c r="AE2186" s="1"/>
      <c r="AF2186" s="1"/>
      <c r="AG2186" s="1"/>
      <c r="AH2186" s="1"/>
      <c r="AI2186" s="1"/>
    </row>
    <row r="2187" spans="4:35">
      <c r="D2187" s="1"/>
      <c r="E2187" s="1"/>
      <c r="F2187" s="1"/>
      <c r="G2187" s="1"/>
      <c r="H2187" s="1"/>
      <c r="I2187" s="99"/>
      <c r="J2187" s="99"/>
      <c r="K2187" s="99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</row>
    <row r="2188" spans="4:35">
      <c r="D2188" s="1"/>
      <c r="E2188" s="1"/>
      <c r="F2188" s="1"/>
      <c r="G2188" s="1"/>
      <c r="H2188" s="1"/>
      <c r="I2188" s="99"/>
      <c r="J2188" s="99"/>
      <c r="K2188" s="99"/>
      <c r="L2188" s="99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99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</row>
    <row r="2189" spans="4:35">
      <c r="D2189" s="1"/>
      <c r="E2189" s="1"/>
      <c r="F2189" s="1"/>
      <c r="G2189" s="1"/>
      <c r="H2189" s="1"/>
      <c r="I2189" s="99"/>
      <c r="J2189" s="99"/>
      <c r="K2189" s="99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</row>
    <row r="2190" spans="4:35">
      <c r="D2190" s="1"/>
      <c r="E2190" s="1"/>
      <c r="F2190" s="1"/>
      <c r="G2190" s="1"/>
      <c r="H2190" s="1"/>
      <c r="I2190" s="99"/>
      <c r="J2190" s="99"/>
      <c r="K2190" s="99"/>
      <c r="L2190" s="99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99"/>
      <c r="Z2190" s="1"/>
      <c r="AA2190" s="1"/>
      <c r="AB2190" s="1"/>
      <c r="AC2190" s="99"/>
      <c r="AD2190" s="1"/>
      <c r="AE2190" s="1"/>
      <c r="AF2190" s="1"/>
      <c r="AG2190" s="1"/>
      <c r="AH2190" s="1"/>
      <c r="AI2190" s="1"/>
    </row>
    <row r="2191" spans="4:35">
      <c r="D2191" s="1"/>
      <c r="E2191" s="1"/>
      <c r="F2191" s="1"/>
      <c r="G2191" s="1"/>
      <c r="H2191" s="1"/>
      <c r="I2191" s="99"/>
      <c r="J2191" s="99"/>
      <c r="K2191" s="99"/>
      <c r="L2191" s="99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99"/>
      <c r="Z2191" s="99"/>
      <c r="AA2191" s="1"/>
      <c r="AB2191" s="1"/>
      <c r="AC2191" s="99"/>
      <c r="AD2191" s="1"/>
      <c r="AE2191" s="1"/>
      <c r="AF2191" s="1"/>
      <c r="AG2191" s="1"/>
      <c r="AH2191" s="1"/>
      <c r="AI2191" s="1"/>
    </row>
    <row r="2192" spans="4:35">
      <c r="D2192" s="1"/>
      <c r="E2192" s="1"/>
      <c r="F2192" s="1"/>
      <c r="G2192" s="1"/>
      <c r="H2192" s="1"/>
      <c r="I2192" s="99"/>
      <c r="J2192" s="99"/>
      <c r="K2192" s="99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</row>
    <row r="2193" spans="4:35">
      <c r="D2193" s="1"/>
      <c r="E2193" s="1"/>
      <c r="F2193" s="1"/>
      <c r="G2193" s="1"/>
      <c r="H2193" s="1"/>
      <c r="I2193" s="99"/>
      <c r="J2193" s="99"/>
      <c r="K2193" s="99"/>
      <c r="L2193" s="99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99"/>
      <c r="Z2193" s="1"/>
      <c r="AA2193" s="1"/>
      <c r="AB2193" s="1"/>
      <c r="AC2193" s="99"/>
      <c r="AD2193" s="1"/>
      <c r="AE2193" s="1"/>
      <c r="AF2193" s="1"/>
      <c r="AG2193" s="1"/>
      <c r="AH2193" s="1"/>
      <c r="AI2193" s="1"/>
    </row>
    <row r="2194" spans="4:35">
      <c r="D2194" s="1"/>
      <c r="E2194" s="1"/>
      <c r="F2194" s="1"/>
      <c r="G2194" s="1"/>
      <c r="H2194" s="1"/>
      <c r="I2194" s="99"/>
      <c r="J2194" s="99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</row>
    <row r="2195" spans="4:35">
      <c r="D2195" s="1"/>
      <c r="E2195" s="1"/>
      <c r="F2195" s="1"/>
      <c r="G2195" s="1"/>
      <c r="H2195" s="1"/>
      <c r="I2195" s="99"/>
      <c r="J2195" s="99"/>
      <c r="K2195" s="99"/>
      <c r="L2195" s="99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99"/>
      <c r="Z2195" s="99"/>
      <c r="AA2195" s="1"/>
      <c r="AB2195" s="1"/>
      <c r="AC2195" s="99"/>
      <c r="AD2195" s="1"/>
      <c r="AE2195" s="1"/>
      <c r="AF2195" s="1"/>
      <c r="AG2195" s="1"/>
      <c r="AH2195" s="1"/>
      <c r="AI2195" s="1"/>
    </row>
    <row r="2196" spans="4:35">
      <c r="D2196" s="1"/>
      <c r="E2196" s="1"/>
      <c r="F2196" s="1"/>
      <c r="G2196" s="1"/>
      <c r="H2196" s="1"/>
      <c r="I2196" s="99"/>
      <c r="J2196" s="99"/>
      <c r="K2196" s="99"/>
      <c r="L2196" s="99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99"/>
      <c r="Z2196" s="1"/>
      <c r="AA2196" s="1"/>
      <c r="AB2196" s="1"/>
      <c r="AC2196" s="99"/>
      <c r="AD2196" s="1"/>
      <c r="AE2196" s="1"/>
      <c r="AF2196" s="1"/>
      <c r="AG2196" s="1"/>
      <c r="AH2196" s="1"/>
      <c r="AI2196" s="1"/>
    </row>
    <row r="2197" spans="4:35">
      <c r="D2197" s="1"/>
      <c r="E2197" s="1"/>
      <c r="F2197" s="1"/>
      <c r="G2197" s="1"/>
      <c r="H2197" s="1"/>
      <c r="I2197" s="99"/>
      <c r="J2197" s="99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</row>
    <row r="2198" spans="4:35">
      <c r="D2198" s="1"/>
      <c r="E2198" s="1"/>
      <c r="F2198" s="1"/>
      <c r="G2198" s="1"/>
      <c r="H2198" s="1"/>
      <c r="I2198" s="99"/>
      <c r="J2198" s="99"/>
      <c r="K2198" s="99"/>
      <c r="L2198" s="99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99"/>
      <c r="Z2198" s="1"/>
      <c r="AA2198" s="1"/>
      <c r="AB2198" s="1"/>
      <c r="AC2198" s="99"/>
      <c r="AD2198" s="1"/>
      <c r="AE2198" s="1"/>
      <c r="AF2198" s="1"/>
      <c r="AG2198" s="1"/>
      <c r="AH2198" s="1"/>
      <c r="AI2198" s="1"/>
    </row>
    <row r="2199" spans="4:35">
      <c r="D2199" s="1"/>
      <c r="E2199" s="1"/>
      <c r="F2199" s="1"/>
      <c r="G2199" s="1"/>
      <c r="H2199" s="1"/>
      <c r="I2199" s="99"/>
      <c r="J2199" s="99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</row>
    <row r="2200" spans="4:35">
      <c r="D2200" s="1"/>
      <c r="E2200" s="1"/>
      <c r="F2200" s="1"/>
      <c r="G2200" s="1"/>
      <c r="H2200" s="1"/>
      <c r="I2200" s="99"/>
      <c r="J2200" s="99"/>
      <c r="K2200" s="99"/>
      <c r="L2200" s="99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</row>
    <row r="2201" spans="4:35">
      <c r="D2201" s="1"/>
      <c r="E2201" s="1"/>
      <c r="F2201" s="1"/>
      <c r="G2201" s="1"/>
      <c r="H2201" s="1"/>
      <c r="I2201" s="99"/>
      <c r="J2201" s="99"/>
      <c r="K2201" s="99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</row>
    <row r="2202" spans="4:35">
      <c r="D2202" s="1"/>
      <c r="E2202" s="1"/>
      <c r="F2202" s="1"/>
      <c r="G2202" s="1"/>
      <c r="H2202" s="1"/>
      <c r="I2202" s="99"/>
      <c r="J2202" s="99"/>
      <c r="K2202" s="99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</row>
    <row r="2203" spans="4:35">
      <c r="D2203" s="1"/>
      <c r="E2203" s="1"/>
      <c r="F2203" s="1"/>
      <c r="G2203" s="1"/>
      <c r="H2203" s="1"/>
      <c r="I2203" s="99"/>
      <c r="J2203" s="99"/>
      <c r="K2203" s="99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</row>
    <row r="2204" spans="4:35">
      <c r="D2204" s="1"/>
      <c r="E2204" s="1"/>
      <c r="F2204" s="1"/>
      <c r="G2204" s="1"/>
      <c r="H2204" s="1"/>
      <c r="I2204" s="99"/>
      <c r="J2204" s="99"/>
      <c r="K2204" s="99"/>
      <c r="L2204" s="99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99"/>
      <c r="Z2204" s="1"/>
      <c r="AA2204" s="1"/>
      <c r="AB2204" s="1"/>
      <c r="AC2204" s="99"/>
      <c r="AD2204" s="1"/>
      <c r="AE2204" s="1"/>
      <c r="AF2204" s="1"/>
      <c r="AG2204" s="1"/>
      <c r="AH2204" s="1"/>
      <c r="AI2204" s="1"/>
    </row>
    <row r="2205" spans="4:35">
      <c r="D2205" s="1"/>
      <c r="E2205" s="1"/>
      <c r="F2205" s="1"/>
      <c r="G2205" s="1"/>
      <c r="H2205" s="1"/>
      <c r="I2205" s="99"/>
      <c r="J2205" s="99"/>
      <c r="K2205" s="99"/>
      <c r="L2205" s="99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99"/>
      <c r="Z2205" s="99"/>
      <c r="AA2205" s="1"/>
      <c r="AB2205" s="1"/>
      <c r="AC2205" s="99"/>
      <c r="AD2205" s="1"/>
      <c r="AE2205" s="1"/>
      <c r="AF2205" s="1"/>
      <c r="AG2205" s="1"/>
      <c r="AH2205" s="1"/>
      <c r="AI2205" s="1"/>
    </row>
    <row r="2206" spans="4:35">
      <c r="D2206" s="1"/>
      <c r="E2206" s="1"/>
      <c r="F2206" s="1"/>
      <c r="G2206" s="1"/>
      <c r="H2206" s="1"/>
      <c r="I2206" s="99"/>
      <c r="J2206" s="99"/>
      <c r="K2206" s="99"/>
      <c r="L2206" s="99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99"/>
      <c r="Z2206" s="1"/>
      <c r="AA2206" s="1"/>
      <c r="AB2206" s="1"/>
      <c r="AC2206" s="99"/>
      <c r="AD2206" s="1"/>
      <c r="AE2206" s="1"/>
      <c r="AF2206" s="1"/>
      <c r="AG2206" s="1"/>
      <c r="AH2206" s="1"/>
      <c r="AI2206" s="1"/>
    </row>
    <row r="2207" spans="4:35">
      <c r="D2207" s="1"/>
      <c r="E2207" s="1"/>
      <c r="F2207" s="1"/>
      <c r="G2207" s="1"/>
      <c r="H2207" s="1"/>
      <c r="I2207" s="99"/>
      <c r="J2207" s="99"/>
      <c r="K2207" s="99"/>
      <c r="L2207" s="99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99"/>
      <c r="Z2207" s="99"/>
      <c r="AA2207" s="1"/>
      <c r="AB2207" s="1"/>
      <c r="AC2207" s="99"/>
      <c r="AD2207" s="1"/>
      <c r="AE2207" s="1"/>
      <c r="AF2207" s="1"/>
      <c r="AG2207" s="1"/>
      <c r="AH2207" s="1"/>
      <c r="AI2207" s="1"/>
    </row>
    <row r="2208" spans="4:35">
      <c r="D2208" s="1"/>
      <c r="E2208" s="1"/>
      <c r="F2208" s="1"/>
      <c r="G2208" s="1"/>
      <c r="H2208" s="1"/>
      <c r="I2208" s="99"/>
      <c r="J2208" s="99"/>
      <c r="K2208" s="99"/>
      <c r="L2208" s="99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99"/>
      <c r="Z2208" s="99"/>
      <c r="AA2208" s="1"/>
      <c r="AB2208" s="1"/>
      <c r="AC2208" s="99"/>
      <c r="AD2208" s="1"/>
      <c r="AE2208" s="1"/>
      <c r="AF2208" s="1"/>
      <c r="AG2208" s="1"/>
      <c r="AH2208" s="1"/>
      <c r="AI2208" s="1"/>
    </row>
    <row r="2209" spans="4:35">
      <c r="D2209" s="1"/>
      <c r="E2209" s="1"/>
      <c r="F2209" s="1"/>
      <c r="G2209" s="1"/>
      <c r="H2209" s="1"/>
      <c r="I2209" s="99"/>
      <c r="J2209" s="99"/>
      <c r="K2209" s="99"/>
      <c r="L2209" s="99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</row>
    <row r="2210" spans="4:35">
      <c r="D2210" s="1"/>
      <c r="E2210" s="1"/>
      <c r="F2210" s="1"/>
      <c r="G2210" s="1"/>
      <c r="H2210" s="1"/>
      <c r="I2210" s="99"/>
      <c r="J2210" s="99"/>
      <c r="K2210" s="99"/>
      <c r="L2210" s="99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99"/>
      <c r="Z2210" s="1"/>
      <c r="AA2210" s="1"/>
      <c r="AB2210" s="1"/>
      <c r="AC2210" s="99"/>
      <c r="AD2210" s="1"/>
      <c r="AE2210" s="1"/>
      <c r="AF2210" s="1"/>
      <c r="AG2210" s="1"/>
      <c r="AH2210" s="1"/>
      <c r="AI2210" s="1"/>
    </row>
    <row r="2211" spans="4:35">
      <c r="D2211" s="1"/>
      <c r="E2211" s="1"/>
      <c r="F2211" s="1"/>
      <c r="G2211" s="1"/>
      <c r="H2211" s="1"/>
      <c r="I2211" s="99"/>
      <c r="J2211" s="99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</row>
    <row r="2212" spans="4:35">
      <c r="D2212" s="1"/>
      <c r="E2212" s="1"/>
      <c r="F2212" s="1"/>
      <c r="G2212" s="1"/>
      <c r="H2212" s="1"/>
      <c r="I2212" s="99"/>
      <c r="J2212" s="99"/>
      <c r="K2212" s="99"/>
      <c r="L2212" s="99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</row>
    <row r="2213" spans="4:35">
      <c r="D2213" s="1"/>
      <c r="E2213" s="1"/>
      <c r="F2213" s="1"/>
      <c r="G2213" s="1"/>
      <c r="H2213" s="1"/>
      <c r="I2213" s="99"/>
      <c r="J2213" s="99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</row>
    <row r="2214" spans="4:35">
      <c r="D2214" s="1"/>
      <c r="E2214" s="1"/>
      <c r="F2214" s="1"/>
      <c r="G2214" s="1"/>
      <c r="H2214" s="1"/>
      <c r="I2214" s="99"/>
      <c r="J2214" s="99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</row>
    <row r="2215" spans="4:35">
      <c r="D2215" s="1"/>
      <c r="E2215" s="1"/>
      <c r="F2215" s="1"/>
      <c r="G2215" s="1"/>
      <c r="H2215" s="1"/>
      <c r="I2215" s="99"/>
      <c r="J2215" s="99"/>
      <c r="K2215" s="99"/>
      <c r="L2215" s="99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99"/>
      <c r="Z2215" s="1"/>
      <c r="AA2215" s="1"/>
      <c r="AB2215" s="1"/>
      <c r="AC2215" s="99"/>
      <c r="AD2215" s="1"/>
      <c r="AE2215" s="1"/>
      <c r="AF2215" s="1"/>
      <c r="AG2215" s="1"/>
      <c r="AH2215" s="1"/>
      <c r="AI2215" s="1"/>
    </row>
    <row r="2216" spans="4:35">
      <c r="D2216" s="1"/>
      <c r="E2216" s="1"/>
      <c r="F2216" s="1"/>
      <c r="G2216" s="1"/>
      <c r="H2216" s="1"/>
      <c r="I2216" s="99"/>
      <c r="J2216" s="99"/>
      <c r="K2216" s="99"/>
      <c r="L2216" s="99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99"/>
      <c r="Z2216" s="1"/>
      <c r="AA2216" s="1"/>
      <c r="AB2216" s="1"/>
      <c r="AC2216" s="99"/>
      <c r="AD2216" s="1"/>
      <c r="AE2216" s="1"/>
      <c r="AF2216" s="1"/>
      <c r="AG2216" s="1"/>
      <c r="AH2216" s="1"/>
      <c r="AI2216" s="1"/>
    </row>
    <row r="2217" spans="4:35">
      <c r="D2217" s="1"/>
      <c r="E2217" s="1"/>
      <c r="F2217" s="1"/>
      <c r="G2217" s="1"/>
      <c r="H2217" s="1"/>
      <c r="I2217" s="99"/>
      <c r="J2217" s="99"/>
      <c r="K2217" s="99"/>
      <c r="L2217" s="99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</row>
    <row r="2218" spans="4:35">
      <c r="D2218" s="1"/>
      <c r="E2218" s="1"/>
      <c r="F2218" s="1"/>
      <c r="G2218" s="1"/>
      <c r="H2218" s="1"/>
      <c r="I2218" s="99"/>
      <c r="J2218" s="99"/>
      <c r="K2218" s="99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</row>
    <row r="2219" spans="4:35">
      <c r="D2219" s="1"/>
      <c r="E2219" s="1"/>
      <c r="F2219" s="1"/>
      <c r="G2219" s="1"/>
      <c r="H2219" s="1"/>
      <c r="I2219" s="99"/>
      <c r="J2219" s="99"/>
      <c r="K2219" s="99"/>
      <c r="L2219" s="99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99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</row>
    <row r="2220" spans="4:35">
      <c r="D2220" s="1"/>
      <c r="E2220" s="1"/>
      <c r="F2220" s="1"/>
      <c r="G2220" s="1"/>
      <c r="H2220" s="1"/>
      <c r="I2220" s="99"/>
      <c r="J2220" s="99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</row>
    <row r="2221" spans="4:35">
      <c r="D2221" s="1"/>
      <c r="E2221" s="1"/>
      <c r="F2221" s="1"/>
      <c r="G2221" s="1"/>
      <c r="H2221" s="1"/>
      <c r="I2221" s="99"/>
      <c r="J2221" s="99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</row>
    <row r="2222" spans="4:35">
      <c r="D2222" s="1"/>
      <c r="E2222" s="1"/>
      <c r="F2222" s="1"/>
      <c r="G2222" s="1"/>
      <c r="H2222" s="1"/>
      <c r="I2222" s="99"/>
      <c r="J2222" s="99"/>
      <c r="K2222" s="99"/>
      <c r="L2222" s="99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99"/>
      <c r="Z2222" s="99"/>
      <c r="AA2222" s="1"/>
      <c r="AB2222" s="1"/>
      <c r="AC2222" s="99"/>
      <c r="AD2222" s="1"/>
      <c r="AE2222" s="1"/>
      <c r="AF2222" s="1"/>
      <c r="AG2222" s="1"/>
      <c r="AH2222" s="1"/>
      <c r="AI2222" s="1"/>
    </row>
    <row r="2223" spans="4:35">
      <c r="D2223" s="1"/>
      <c r="E2223" s="1"/>
      <c r="F2223" s="1"/>
      <c r="G2223" s="1"/>
      <c r="H2223" s="1"/>
      <c r="I2223" s="99"/>
      <c r="J2223" s="99"/>
      <c r="K2223" s="99"/>
      <c r="L2223" s="99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99"/>
      <c r="Z2223" s="1"/>
      <c r="AA2223" s="1"/>
      <c r="AB2223" s="1"/>
      <c r="AC2223" s="99"/>
      <c r="AD2223" s="1"/>
      <c r="AE2223" s="1"/>
      <c r="AF2223" s="1"/>
      <c r="AG2223" s="1"/>
      <c r="AH2223" s="1"/>
      <c r="AI2223" s="1"/>
    </row>
    <row r="2224" spans="4:35">
      <c r="D2224" s="1"/>
      <c r="E2224" s="1"/>
      <c r="F2224" s="1"/>
      <c r="G2224" s="1"/>
      <c r="H2224" s="1"/>
      <c r="I2224" s="99"/>
      <c r="J2224" s="99"/>
      <c r="K2224" s="99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</row>
    <row r="2225" spans="4:35">
      <c r="D2225" s="1"/>
      <c r="E2225" s="1"/>
      <c r="F2225" s="1"/>
      <c r="G2225" s="1"/>
      <c r="H2225" s="1"/>
      <c r="I2225" s="99"/>
      <c r="J2225" s="99"/>
      <c r="K2225" s="99"/>
      <c r="L2225" s="99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99"/>
      <c r="Z2225" s="99"/>
      <c r="AA2225" s="1"/>
      <c r="AB2225" s="1"/>
      <c r="AC2225" s="99"/>
      <c r="AD2225" s="1"/>
      <c r="AE2225" s="1"/>
      <c r="AF2225" s="1"/>
      <c r="AG2225" s="1"/>
      <c r="AH2225" s="1"/>
      <c r="AI2225" s="1"/>
    </row>
    <row r="2226" spans="4:35">
      <c r="D2226" s="1"/>
      <c r="E2226" s="1"/>
      <c r="F2226" s="1"/>
      <c r="G2226" s="1"/>
      <c r="H2226" s="1"/>
      <c r="I2226" s="99"/>
      <c r="J2226" s="99"/>
      <c r="K2226" s="99"/>
      <c r="L2226" s="99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99"/>
      <c r="Z2226" s="99"/>
      <c r="AA2226" s="1"/>
      <c r="AB2226" s="1"/>
      <c r="AC2226" s="99"/>
      <c r="AD2226" s="1"/>
      <c r="AE2226" s="1"/>
      <c r="AF2226" s="1"/>
      <c r="AG2226" s="1"/>
      <c r="AH2226" s="1"/>
      <c r="AI2226" s="1"/>
    </row>
    <row r="2227" spans="4:35">
      <c r="D2227" s="1"/>
      <c r="E2227" s="1"/>
      <c r="F2227" s="1"/>
      <c r="G2227" s="1"/>
      <c r="H2227" s="1"/>
      <c r="I2227" s="99"/>
      <c r="J2227" s="99"/>
      <c r="K2227" s="99"/>
      <c r="L2227" s="99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</row>
    <row r="2228" spans="4:35">
      <c r="D2228" s="1"/>
      <c r="E2228" s="1"/>
      <c r="F2228" s="1"/>
      <c r="G2228" s="1"/>
      <c r="H2228" s="1"/>
      <c r="I2228" s="99"/>
      <c r="J2228" s="99"/>
      <c r="K2228" s="99"/>
      <c r="L2228" s="99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99"/>
      <c r="Z2228" s="1"/>
      <c r="AA2228" s="1"/>
      <c r="AB2228" s="1"/>
      <c r="AC2228" s="99"/>
      <c r="AD2228" s="1"/>
      <c r="AE2228" s="1"/>
      <c r="AF2228" s="1"/>
      <c r="AG2228" s="1"/>
      <c r="AH2228" s="1"/>
      <c r="AI2228" s="1"/>
    </row>
    <row r="2229" spans="4:35">
      <c r="D2229" s="1"/>
      <c r="E2229" s="1"/>
      <c r="F2229" s="1"/>
      <c r="G2229" s="1"/>
      <c r="H2229" s="1"/>
      <c r="I2229" s="99"/>
      <c r="J2229" s="99"/>
      <c r="K2229" s="99"/>
      <c r="L2229" s="99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99"/>
      <c r="Z2229" s="99"/>
      <c r="AA2229" s="1"/>
      <c r="AB2229" s="1"/>
      <c r="AC2229" s="99"/>
      <c r="AD2229" s="1"/>
      <c r="AE2229" s="1"/>
      <c r="AF2229" s="1"/>
      <c r="AG2229" s="1"/>
      <c r="AH2229" s="1"/>
      <c r="AI2229" s="1"/>
    </row>
    <row r="2230" spans="4:35">
      <c r="D2230" s="1"/>
      <c r="E2230" s="1"/>
      <c r="F2230" s="1"/>
      <c r="G2230" s="1"/>
      <c r="H2230" s="1"/>
      <c r="I2230" s="99"/>
      <c r="J2230" s="99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</row>
    <row r="2231" spans="4:35">
      <c r="D2231" s="1"/>
      <c r="E2231" s="1"/>
      <c r="F2231" s="1"/>
      <c r="G2231" s="1"/>
      <c r="H2231" s="1"/>
      <c r="I2231" s="99"/>
      <c r="J2231" s="99"/>
      <c r="K2231" s="99"/>
      <c r="L2231" s="99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</row>
    <row r="2232" spans="4:35">
      <c r="D2232" s="1"/>
      <c r="E2232" s="1"/>
      <c r="F2232" s="1"/>
      <c r="G2232" s="1"/>
      <c r="H2232" s="1"/>
      <c r="I2232" s="99"/>
      <c r="J2232" s="99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</row>
    <row r="2233" spans="4:35">
      <c r="D2233" s="1"/>
      <c r="E2233" s="1"/>
      <c r="F2233" s="1"/>
      <c r="G2233" s="1"/>
      <c r="H2233" s="1"/>
      <c r="I2233" s="99"/>
      <c r="J2233" s="99"/>
      <c r="K2233" s="99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</row>
    <row r="2234" spans="4:35">
      <c r="D2234" s="1"/>
      <c r="E2234" s="1"/>
      <c r="F2234" s="1"/>
      <c r="G2234" s="1"/>
      <c r="H2234" s="1"/>
      <c r="I2234" s="99"/>
      <c r="J2234" s="99"/>
      <c r="K2234" s="99"/>
      <c r="L2234" s="99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99"/>
      <c r="Z2234" s="1"/>
      <c r="AA2234" s="1"/>
      <c r="AB2234" s="1"/>
      <c r="AC2234" s="99"/>
      <c r="AD2234" s="1"/>
      <c r="AE2234" s="1"/>
      <c r="AF2234" s="1"/>
      <c r="AG2234" s="1"/>
      <c r="AH2234" s="1"/>
      <c r="AI2234" s="1"/>
    </row>
    <row r="2235" spans="4:35">
      <c r="D2235" s="1"/>
      <c r="E2235" s="1"/>
      <c r="F2235" s="1"/>
      <c r="G2235" s="1"/>
      <c r="H2235" s="1"/>
      <c r="I2235" s="99"/>
      <c r="J2235" s="99"/>
      <c r="K2235" s="99"/>
      <c r="L2235" s="99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99"/>
      <c r="Z2235" s="99"/>
      <c r="AA2235" s="1"/>
      <c r="AB2235" s="1"/>
      <c r="AC2235" s="99"/>
      <c r="AD2235" s="1"/>
      <c r="AE2235" s="1"/>
      <c r="AF2235" s="1"/>
      <c r="AG2235" s="1"/>
      <c r="AH2235" s="1"/>
      <c r="AI2235" s="1"/>
    </row>
    <row r="2236" spans="4:35">
      <c r="D2236" s="1"/>
      <c r="E2236" s="1"/>
      <c r="F2236" s="1"/>
      <c r="G2236" s="1"/>
      <c r="H2236" s="1"/>
      <c r="I2236" s="99"/>
      <c r="J2236" s="99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</row>
    <row r="2237" spans="4:35">
      <c r="D2237" s="1"/>
      <c r="E2237" s="1"/>
      <c r="F2237" s="1"/>
      <c r="G2237" s="1"/>
      <c r="H2237" s="1"/>
      <c r="I2237" s="99"/>
      <c r="J2237" s="99"/>
      <c r="K2237" s="99"/>
      <c r="L2237" s="99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99"/>
      <c r="Z2237" s="1"/>
      <c r="AA2237" s="1"/>
      <c r="AB2237" s="1"/>
      <c r="AC2237" s="99"/>
      <c r="AD2237" s="1"/>
      <c r="AE2237" s="1"/>
      <c r="AF2237" s="1"/>
      <c r="AG2237" s="1"/>
      <c r="AH2237" s="1"/>
      <c r="AI2237" s="1"/>
    </row>
    <row r="2238" spans="4:35">
      <c r="D2238" s="1"/>
      <c r="E2238" s="1"/>
      <c r="F2238" s="1"/>
      <c r="G2238" s="1"/>
      <c r="H2238" s="1"/>
      <c r="I2238" s="99"/>
      <c r="J2238" s="1"/>
      <c r="K2238" s="99"/>
      <c r="L2238" s="99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99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</row>
    <row r="2239" spans="4:35">
      <c r="D2239" s="1"/>
      <c r="E2239" s="1"/>
      <c r="F2239" s="1"/>
      <c r="G2239" s="1"/>
      <c r="H2239" s="1"/>
      <c r="I2239" s="99"/>
      <c r="J2239" s="99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</row>
    <row r="2240" spans="4:35">
      <c r="D2240" s="1"/>
      <c r="E2240" s="1"/>
      <c r="F2240" s="1"/>
      <c r="G2240" s="1"/>
      <c r="H2240" s="1"/>
      <c r="I2240" s="99"/>
      <c r="J2240" s="99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</row>
    <row r="2241" spans="4:35">
      <c r="D2241" s="1"/>
      <c r="E2241" s="1"/>
      <c r="F2241" s="1"/>
      <c r="G2241" s="1"/>
      <c r="H2241" s="1"/>
      <c r="I2241" s="99"/>
      <c r="J2241" s="99"/>
      <c r="K2241" s="99"/>
      <c r="L2241" s="99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</row>
    <row r="2242" spans="4:35">
      <c r="D2242" s="1"/>
      <c r="E2242" s="1"/>
      <c r="F2242" s="1"/>
      <c r="G2242" s="1"/>
      <c r="H2242" s="1"/>
      <c r="I2242" s="99"/>
      <c r="J2242" s="99"/>
      <c r="K2242" s="99"/>
      <c r="L2242" s="99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99"/>
      <c r="Z2242" s="99"/>
      <c r="AA2242" s="1"/>
      <c r="AB2242" s="1"/>
      <c r="AC2242" s="99"/>
      <c r="AD2242" s="1"/>
      <c r="AE2242" s="1"/>
      <c r="AF2242" s="1"/>
      <c r="AG2242" s="1"/>
      <c r="AH2242" s="1"/>
      <c r="AI2242" s="1"/>
    </row>
    <row r="2243" spans="4:35">
      <c r="D2243" s="1"/>
      <c r="E2243" s="1"/>
      <c r="F2243" s="1"/>
      <c r="G2243" s="1"/>
      <c r="H2243" s="1"/>
      <c r="I2243" s="99"/>
      <c r="J2243" s="99"/>
      <c r="K2243" s="99"/>
      <c r="L2243" s="99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</row>
    <row r="2244" spans="4:35">
      <c r="D2244" s="1"/>
      <c r="E2244" s="1"/>
      <c r="F2244" s="1"/>
      <c r="G2244" s="1"/>
      <c r="H2244" s="1"/>
      <c r="I2244" s="99"/>
      <c r="J2244" s="99"/>
      <c r="K2244" s="99"/>
      <c r="L2244" s="99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99"/>
      <c r="Z2244" s="1"/>
      <c r="AA2244" s="1"/>
      <c r="AB2244" s="1"/>
      <c r="AC2244" s="99"/>
      <c r="AD2244" s="1"/>
      <c r="AE2244" s="1"/>
      <c r="AF2244" s="1"/>
      <c r="AG2244" s="1"/>
      <c r="AH2244" s="1"/>
      <c r="AI2244" s="1"/>
    </row>
    <row r="2245" spans="4:35">
      <c r="D2245" s="1"/>
      <c r="E2245" s="1"/>
      <c r="F2245" s="1"/>
      <c r="G2245" s="1"/>
      <c r="H2245" s="1"/>
      <c r="I2245" s="99"/>
      <c r="J2245" s="99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</row>
    <row r="2246" spans="4:35">
      <c r="D2246" s="1"/>
      <c r="E2246" s="1"/>
      <c r="F2246" s="1"/>
      <c r="G2246" s="1"/>
      <c r="H2246" s="1"/>
      <c r="I2246" s="99"/>
      <c r="J2246" s="99"/>
      <c r="K2246" s="99"/>
      <c r="L2246" s="99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99"/>
      <c r="Z2246" s="99"/>
      <c r="AA2246" s="1"/>
      <c r="AB2246" s="1"/>
      <c r="AC2246" s="99"/>
      <c r="AD2246" s="1"/>
      <c r="AE2246" s="1"/>
      <c r="AF2246" s="1"/>
      <c r="AG2246" s="1"/>
      <c r="AH2246" s="1"/>
      <c r="AI2246" s="1"/>
    </row>
    <row r="2247" spans="4:35">
      <c r="D2247" s="1"/>
      <c r="E2247" s="1"/>
      <c r="F2247" s="1"/>
      <c r="G2247" s="1"/>
      <c r="H2247" s="1"/>
      <c r="I2247" s="99"/>
      <c r="J2247" s="99"/>
      <c r="K2247" s="99"/>
      <c r="L2247" s="99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99"/>
      <c r="Z2247" s="1"/>
      <c r="AA2247" s="1"/>
      <c r="AB2247" s="1"/>
      <c r="AC2247" s="99"/>
      <c r="AD2247" s="1"/>
      <c r="AE2247" s="1"/>
      <c r="AF2247" s="1"/>
      <c r="AG2247" s="1"/>
      <c r="AH2247" s="1"/>
      <c r="AI2247" s="1"/>
    </row>
    <row r="2248" spans="4:35">
      <c r="D2248" s="1"/>
      <c r="E2248" s="1"/>
      <c r="F2248" s="1"/>
      <c r="G2248" s="1"/>
      <c r="H2248" s="1"/>
      <c r="I2248" s="99"/>
      <c r="J2248" s="99"/>
      <c r="K2248" s="99"/>
      <c r="L2248" s="99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99"/>
      <c r="Z2248" s="99"/>
      <c r="AA2248" s="1"/>
      <c r="AB2248" s="1"/>
      <c r="AC2248" s="99"/>
      <c r="AD2248" s="1"/>
      <c r="AE2248" s="1"/>
      <c r="AF2248" s="1"/>
      <c r="AG2248" s="1"/>
      <c r="AH2248" s="1"/>
      <c r="AI2248" s="1"/>
    </row>
    <row r="2249" spans="4:35">
      <c r="D2249" s="1"/>
      <c r="E2249" s="1"/>
      <c r="F2249" s="1"/>
      <c r="G2249" s="1"/>
      <c r="H2249" s="1"/>
      <c r="I2249" s="99"/>
      <c r="J2249" s="99"/>
      <c r="K2249" s="99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</row>
    <row r="2250" spans="4:35">
      <c r="D2250" s="1"/>
      <c r="E2250" s="1"/>
      <c r="F2250" s="1"/>
      <c r="G2250" s="1"/>
      <c r="H2250" s="1"/>
      <c r="I2250" s="99"/>
      <c r="J2250" s="99"/>
      <c r="K2250" s="99"/>
      <c r="L2250" s="99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99"/>
      <c r="Z2250" s="1"/>
      <c r="AA2250" s="1"/>
      <c r="AB2250" s="1"/>
      <c r="AC2250" s="99"/>
      <c r="AD2250" s="1"/>
      <c r="AE2250" s="1"/>
      <c r="AF2250" s="1"/>
      <c r="AG2250" s="1"/>
      <c r="AH2250" s="1"/>
      <c r="AI2250" s="1"/>
    </row>
    <row r="2251" spans="4:35">
      <c r="D2251" s="1"/>
      <c r="E2251" s="1"/>
      <c r="F2251" s="1"/>
      <c r="G2251" s="1"/>
      <c r="H2251" s="1"/>
      <c r="I2251" s="99"/>
      <c r="J2251" s="99"/>
      <c r="K2251" s="99"/>
      <c r="L2251" s="99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99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</row>
    <row r="2252" spans="4:35">
      <c r="D2252" s="1"/>
      <c r="E2252" s="1"/>
      <c r="F2252" s="1"/>
      <c r="G2252" s="1"/>
      <c r="H2252" s="1"/>
      <c r="I2252" s="99"/>
      <c r="J2252" s="99"/>
      <c r="K2252" s="99"/>
      <c r="L2252" s="99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99"/>
      <c r="Z2252" s="99"/>
      <c r="AA2252" s="1"/>
      <c r="AB2252" s="1"/>
      <c r="AC2252" s="99"/>
      <c r="AD2252" s="1"/>
      <c r="AE2252" s="1"/>
      <c r="AF2252" s="1"/>
      <c r="AG2252" s="1"/>
      <c r="AH2252" s="1"/>
      <c r="AI2252" s="1"/>
    </row>
    <row r="2253" spans="4:35">
      <c r="D2253" s="1"/>
      <c r="E2253" s="1"/>
      <c r="F2253" s="1"/>
      <c r="G2253" s="1"/>
      <c r="H2253" s="1"/>
      <c r="I2253" s="99"/>
      <c r="J2253" s="99"/>
      <c r="K2253" s="99"/>
      <c r="L2253" s="99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99"/>
      <c r="Z2253" s="99"/>
      <c r="AA2253" s="1"/>
      <c r="AB2253" s="1"/>
      <c r="AC2253" s="99"/>
      <c r="AD2253" s="1"/>
      <c r="AE2253" s="1"/>
      <c r="AF2253" s="1"/>
      <c r="AG2253" s="1"/>
      <c r="AH2253" s="1"/>
      <c r="AI2253" s="1"/>
    </row>
    <row r="2254" spans="4:35">
      <c r="D2254" s="1"/>
      <c r="E2254" s="1"/>
      <c r="F2254" s="1"/>
      <c r="G2254" s="1"/>
      <c r="H2254" s="1"/>
      <c r="I2254" s="99"/>
      <c r="J2254" s="99"/>
      <c r="K2254" s="99"/>
      <c r="L2254" s="99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99"/>
      <c r="Z2254" s="1"/>
      <c r="AA2254" s="1"/>
      <c r="AB2254" s="1"/>
      <c r="AC2254" s="99"/>
      <c r="AD2254" s="1"/>
      <c r="AE2254" s="1"/>
      <c r="AF2254" s="1"/>
      <c r="AG2254" s="1"/>
      <c r="AH2254" s="1"/>
      <c r="AI2254" s="1"/>
    </row>
    <row r="2255" spans="4:35">
      <c r="D2255" s="1"/>
      <c r="E2255" s="1"/>
      <c r="F2255" s="1"/>
      <c r="G2255" s="1"/>
      <c r="H2255" s="1"/>
      <c r="I2255" s="99"/>
      <c r="J2255" s="99"/>
      <c r="K2255" s="99"/>
      <c r="L2255" s="99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99"/>
      <c r="Z2255" s="99"/>
      <c r="AA2255" s="1"/>
      <c r="AB2255" s="1"/>
      <c r="AC2255" s="99"/>
      <c r="AD2255" s="1"/>
      <c r="AE2255" s="1"/>
      <c r="AF2255" s="1"/>
      <c r="AG2255" s="1"/>
      <c r="AH2255" s="1"/>
      <c r="AI2255" s="1"/>
    </row>
    <row r="2256" spans="4:35">
      <c r="D2256" s="1"/>
      <c r="E2256" s="1"/>
      <c r="F2256" s="1"/>
      <c r="G2256" s="1"/>
      <c r="H2256" s="1"/>
      <c r="I2256" s="99"/>
      <c r="J2256" s="99"/>
      <c r="K2256" s="99"/>
      <c r="L2256" s="99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99"/>
      <c r="Z2256" s="99"/>
      <c r="AA2256" s="1"/>
      <c r="AB2256" s="1"/>
      <c r="AC2256" s="99"/>
      <c r="AD2256" s="1"/>
      <c r="AE2256" s="1"/>
      <c r="AF2256" s="1"/>
      <c r="AG2256" s="1"/>
      <c r="AH2256" s="1"/>
      <c r="AI2256" s="1"/>
    </row>
    <row r="2257" spans="4:35">
      <c r="D2257" s="1"/>
      <c r="E2257" s="1"/>
      <c r="F2257" s="1"/>
      <c r="G2257" s="1"/>
      <c r="H2257" s="1"/>
      <c r="I2257" s="99"/>
      <c r="J2257" s="99"/>
      <c r="K2257" s="99"/>
      <c r="L2257" s="99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99"/>
      <c r="Z2257" s="99"/>
      <c r="AA2257" s="1"/>
      <c r="AB2257" s="1"/>
      <c r="AC2257" s="99"/>
      <c r="AD2257" s="1"/>
      <c r="AE2257" s="1"/>
      <c r="AF2257" s="1"/>
      <c r="AG2257" s="1"/>
      <c r="AH2257" s="1"/>
      <c r="AI2257" s="1"/>
    </row>
    <row r="2258" spans="4:35">
      <c r="D2258" s="1"/>
      <c r="E2258" s="1"/>
      <c r="F2258" s="1"/>
      <c r="G2258" s="1"/>
      <c r="H2258" s="1"/>
      <c r="I2258" s="99"/>
      <c r="J2258" s="99"/>
      <c r="K2258" s="99"/>
      <c r="L2258" s="99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99"/>
      <c r="Z2258" s="99"/>
      <c r="AA2258" s="1"/>
      <c r="AB2258" s="1"/>
      <c r="AC2258" s="99"/>
      <c r="AD2258" s="1"/>
      <c r="AE2258" s="1"/>
      <c r="AF2258" s="1"/>
      <c r="AG2258" s="1"/>
      <c r="AH2258" s="1"/>
      <c r="AI2258" s="1"/>
    </row>
    <row r="2259" spans="4:35">
      <c r="D2259" s="1"/>
      <c r="E2259" s="1"/>
      <c r="F2259" s="1"/>
      <c r="G2259" s="1"/>
      <c r="H2259" s="1"/>
      <c r="I2259" s="99"/>
      <c r="J2259" s="99"/>
      <c r="K2259" s="99"/>
      <c r="L2259" s="99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</row>
    <row r="2260" spans="4:35">
      <c r="D2260" s="1"/>
      <c r="E2260" s="1"/>
      <c r="F2260" s="1"/>
      <c r="G2260" s="1"/>
      <c r="H2260" s="1"/>
      <c r="I2260" s="99"/>
      <c r="J2260" s="99"/>
      <c r="K2260" s="99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</row>
    <row r="2261" spans="4:35">
      <c r="D2261" s="1"/>
      <c r="E2261" s="1"/>
      <c r="F2261" s="1"/>
      <c r="G2261" s="1"/>
      <c r="H2261" s="1"/>
      <c r="I2261" s="99"/>
      <c r="J2261" s="99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</row>
    <row r="2262" spans="4:35">
      <c r="D2262" s="1"/>
      <c r="E2262" s="1"/>
      <c r="F2262" s="1"/>
      <c r="G2262" s="1"/>
      <c r="H2262" s="1"/>
      <c r="I2262" s="99"/>
      <c r="J2262" s="99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</row>
    <row r="2263" spans="4:35">
      <c r="D2263" s="1"/>
      <c r="E2263" s="1"/>
      <c r="F2263" s="1"/>
      <c r="G2263" s="1"/>
      <c r="H2263" s="1"/>
      <c r="I2263" s="99"/>
      <c r="J2263" s="99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</row>
    <row r="2264" spans="4:35">
      <c r="D2264" s="1"/>
      <c r="E2264" s="1"/>
      <c r="F2264" s="1"/>
      <c r="G2264" s="1"/>
      <c r="H2264" s="1"/>
      <c r="I2264" s="99"/>
      <c r="J2264" s="99"/>
      <c r="K2264" s="99"/>
      <c r="L2264" s="99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99"/>
      <c r="Z2264" s="1"/>
      <c r="AA2264" s="1"/>
      <c r="AB2264" s="1"/>
      <c r="AC2264" s="99"/>
      <c r="AD2264" s="1"/>
      <c r="AE2264" s="1"/>
      <c r="AF2264" s="1"/>
      <c r="AG2264" s="1"/>
      <c r="AH2264" s="1"/>
      <c r="AI2264" s="1"/>
    </row>
    <row r="2265" spans="4:35">
      <c r="D2265" s="1"/>
      <c r="E2265" s="1"/>
      <c r="F2265" s="1"/>
      <c r="G2265" s="1"/>
      <c r="H2265" s="1"/>
      <c r="I2265" s="99"/>
      <c r="J2265" s="99"/>
      <c r="K2265" s="99"/>
      <c r="L2265" s="99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99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</row>
    <row r="2266" spans="4:35">
      <c r="D2266" s="1"/>
      <c r="E2266" s="1"/>
      <c r="F2266" s="1"/>
      <c r="G2266" s="1"/>
      <c r="H2266" s="1"/>
      <c r="I2266" s="99"/>
      <c r="J2266" s="99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</row>
    <row r="2267" spans="4:35">
      <c r="D2267" s="1"/>
      <c r="E2267" s="1"/>
      <c r="F2267" s="1"/>
      <c r="G2267" s="1"/>
      <c r="H2267" s="1"/>
      <c r="I2267" s="99"/>
      <c r="J2267" s="99"/>
      <c r="K2267" s="99"/>
      <c r="L2267" s="99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99"/>
      <c r="Z2267" s="99"/>
      <c r="AA2267" s="1"/>
      <c r="AB2267" s="1"/>
      <c r="AC2267" s="99"/>
      <c r="AD2267" s="1"/>
      <c r="AE2267" s="1"/>
      <c r="AF2267" s="1"/>
      <c r="AG2267" s="1"/>
      <c r="AH2267" s="1"/>
      <c r="AI2267" s="1"/>
    </row>
    <row r="2268" spans="4:35">
      <c r="D2268" s="1"/>
      <c r="E2268" s="1"/>
      <c r="F2268" s="1"/>
      <c r="G2268" s="1"/>
      <c r="H2268" s="1"/>
      <c r="I2268" s="99"/>
      <c r="J2268" s="99"/>
      <c r="K2268" s="99"/>
      <c r="L2268" s="99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99"/>
      <c r="Z2268" s="99"/>
      <c r="AA2268" s="1"/>
      <c r="AB2268" s="1"/>
      <c r="AC2268" s="99"/>
      <c r="AD2268" s="1"/>
      <c r="AE2268" s="1"/>
      <c r="AF2268" s="1"/>
      <c r="AG2268" s="1"/>
      <c r="AH2268" s="1"/>
      <c r="AI2268" s="1"/>
    </row>
    <row r="2269" spans="4:35">
      <c r="D2269" s="1"/>
      <c r="E2269" s="1"/>
      <c r="F2269" s="1"/>
      <c r="G2269" s="1"/>
      <c r="H2269" s="1"/>
      <c r="I2269" s="99"/>
      <c r="J2269" s="99"/>
      <c r="K2269" s="99"/>
      <c r="L2269" s="99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99"/>
      <c r="Z2269" s="1"/>
      <c r="AA2269" s="1"/>
      <c r="AB2269" s="1"/>
      <c r="AC2269" s="99"/>
      <c r="AD2269" s="1"/>
      <c r="AE2269" s="1"/>
      <c r="AF2269" s="1"/>
      <c r="AG2269" s="1"/>
      <c r="AH2269" s="1"/>
      <c r="AI2269" s="1"/>
    </row>
    <row r="2270" spans="4:35">
      <c r="D2270" s="1"/>
      <c r="E2270" s="1"/>
      <c r="F2270" s="1"/>
      <c r="G2270" s="1"/>
      <c r="H2270" s="1"/>
      <c r="I2270" s="99"/>
      <c r="J2270" s="99"/>
      <c r="K2270" s="99"/>
      <c r="L2270" s="99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99"/>
      <c r="Z2270" s="1"/>
      <c r="AA2270" s="1"/>
      <c r="AB2270" s="1"/>
      <c r="AC2270" s="99"/>
      <c r="AD2270" s="1"/>
      <c r="AE2270" s="1"/>
      <c r="AF2270" s="1"/>
      <c r="AG2270" s="1"/>
      <c r="AH2270" s="1"/>
      <c r="AI2270" s="1"/>
    </row>
    <row r="2271" spans="4:35">
      <c r="D2271" s="1"/>
      <c r="E2271" s="1"/>
      <c r="F2271" s="1"/>
      <c r="G2271" s="1"/>
      <c r="H2271" s="1"/>
      <c r="I2271" s="99"/>
      <c r="J2271" s="99"/>
      <c r="K2271" s="99"/>
      <c r="L2271" s="99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</row>
    <row r="2272" spans="4:35">
      <c r="D2272" s="1"/>
      <c r="E2272" s="1"/>
      <c r="F2272" s="1"/>
      <c r="G2272" s="1"/>
      <c r="H2272" s="1"/>
      <c r="I2272" s="99"/>
      <c r="J2272" s="99"/>
      <c r="K2272" s="99"/>
      <c r="L2272" s="99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</row>
    <row r="2273" spans="4:35">
      <c r="D2273" s="1"/>
      <c r="E2273" s="1"/>
      <c r="F2273" s="1"/>
      <c r="G2273" s="1"/>
      <c r="H2273" s="1"/>
      <c r="I2273" s="99"/>
      <c r="J2273" s="99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</row>
    <row r="2274" spans="4:35">
      <c r="D2274" s="1"/>
      <c r="E2274" s="1"/>
      <c r="F2274" s="1"/>
      <c r="G2274" s="1"/>
      <c r="H2274" s="1"/>
      <c r="I2274" s="99"/>
      <c r="J2274" s="99"/>
      <c r="K2274" s="99"/>
      <c r="L2274" s="99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99"/>
      <c r="Z2274" s="99"/>
      <c r="AA2274" s="1"/>
      <c r="AB2274" s="1"/>
      <c r="AC2274" s="99"/>
      <c r="AD2274" s="1"/>
      <c r="AE2274" s="1"/>
      <c r="AF2274" s="1"/>
      <c r="AG2274" s="1"/>
      <c r="AH2274" s="1"/>
      <c r="AI2274" s="1"/>
    </row>
    <row r="2275" spans="4:35">
      <c r="D2275" s="1"/>
      <c r="E2275" s="1"/>
      <c r="F2275" s="1"/>
      <c r="G2275" s="1"/>
      <c r="H2275" s="1"/>
      <c r="I2275" s="99"/>
      <c r="J2275" s="99"/>
      <c r="K2275" s="99"/>
      <c r="L2275" s="99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99"/>
      <c r="Z2275" s="99"/>
      <c r="AA2275" s="1"/>
      <c r="AB2275" s="1"/>
      <c r="AC2275" s="99"/>
      <c r="AD2275" s="1"/>
      <c r="AE2275" s="1"/>
      <c r="AF2275" s="1"/>
      <c r="AG2275" s="1"/>
      <c r="AH2275" s="1"/>
      <c r="AI2275" s="1"/>
    </row>
    <row r="2276" spans="4:35">
      <c r="D2276" s="1"/>
      <c r="E2276" s="1"/>
      <c r="F2276" s="1"/>
      <c r="G2276" s="1"/>
      <c r="H2276" s="1"/>
      <c r="I2276" s="99"/>
      <c r="J2276" s="99"/>
      <c r="K2276" s="99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</row>
    <row r="2277" spans="4:35">
      <c r="D2277" s="1"/>
      <c r="E2277" s="1"/>
      <c r="F2277" s="1"/>
      <c r="G2277" s="1"/>
      <c r="H2277" s="1"/>
      <c r="I2277" s="99"/>
      <c r="J2277" s="99"/>
      <c r="K2277" s="99"/>
      <c r="L2277" s="99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99"/>
      <c r="Z2277" s="1"/>
      <c r="AA2277" s="1"/>
      <c r="AB2277" s="1"/>
      <c r="AC2277" s="99"/>
      <c r="AD2277" s="1"/>
      <c r="AE2277" s="1"/>
      <c r="AF2277" s="1"/>
      <c r="AG2277" s="1"/>
      <c r="AH2277" s="1"/>
      <c r="AI2277" s="1"/>
    </row>
    <row r="2278" spans="4:35">
      <c r="D2278" s="1"/>
      <c r="E2278" s="1"/>
      <c r="F2278" s="1"/>
      <c r="G2278" s="1"/>
      <c r="H2278" s="1"/>
      <c r="I2278" s="99"/>
      <c r="J2278" s="99"/>
      <c r="K2278" s="99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</row>
    <row r="2279" spans="4:35">
      <c r="D2279" s="1"/>
      <c r="E2279" s="1"/>
      <c r="F2279" s="1"/>
      <c r="G2279" s="1"/>
      <c r="H2279" s="1"/>
      <c r="I2279" s="99"/>
      <c r="J2279" s="99"/>
      <c r="K2279" s="99"/>
      <c r="L2279" s="99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99"/>
      <c r="Z2279" s="1"/>
      <c r="AA2279" s="1"/>
      <c r="AB2279" s="1"/>
      <c r="AC2279" s="99"/>
      <c r="AD2279" s="1"/>
      <c r="AE2279" s="1"/>
      <c r="AF2279" s="1"/>
      <c r="AG2279" s="1"/>
      <c r="AH2279" s="1"/>
      <c r="AI2279" s="1"/>
    </row>
    <row r="2280" spans="4:35">
      <c r="D2280" s="1"/>
      <c r="E2280" s="1"/>
      <c r="F2280" s="1"/>
      <c r="G2280" s="1"/>
      <c r="H2280" s="1"/>
      <c r="I2280" s="99"/>
      <c r="J2280" s="99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</row>
    <row r="2281" spans="4:35">
      <c r="D2281" s="1"/>
      <c r="E2281" s="1"/>
      <c r="F2281" s="1"/>
      <c r="G2281" s="1"/>
      <c r="H2281" s="1"/>
      <c r="I2281" s="99"/>
      <c r="J2281" s="99"/>
      <c r="K2281" s="99"/>
      <c r="L2281" s="99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99"/>
      <c r="Z2281" s="99"/>
      <c r="AA2281" s="1"/>
      <c r="AB2281" s="1"/>
      <c r="AC2281" s="99"/>
      <c r="AD2281" s="1"/>
      <c r="AE2281" s="1"/>
      <c r="AF2281" s="1"/>
      <c r="AG2281" s="1"/>
      <c r="AH2281" s="1"/>
      <c r="AI2281" s="1"/>
    </row>
    <row r="2282" spans="4:35">
      <c r="D2282" s="1"/>
      <c r="E2282" s="1"/>
      <c r="F2282" s="1"/>
      <c r="G2282" s="1"/>
      <c r="H2282" s="1"/>
      <c r="I2282" s="99"/>
      <c r="J2282" s="99"/>
      <c r="K2282" s="99"/>
      <c r="L2282" s="99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99"/>
      <c r="Z2282" s="1"/>
      <c r="AA2282" s="1"/>
      <c r="AB2282" s="1"/>
      <c r="AC2282" s="99"/>
      <c r="AD2282" s="1"/>
      <c r="AE2282" s="1"/>
      <c r="AF2282" s="1"/>
      <c r="AG2282" s="1"/>
      <c r="AH2282" s="1"/>
      <c r="AI2282" s="1"/>
    </row>
    <row r="2283" spans="4:35">
      <c r="D2283" s="1"/>
      <c r="E2283" s="1"/>
      <c r="F2283" s="1"/>
      <c r="G2283" s="1"/>
      <c r="H2283" s="1"/>
      <c r="I2283" s="99"/>
      <c r="J2283" s="99"/>
      <c r="K2283" s="99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</row>
    <row r="2284" spans="4:35">
      <c r="D2284" s="1"/>
      <c r="E2284" s="1"/>
      <c r="F2284" s="1"/>
      <c r="G2284" s="1"/>
      <c r="H2284" s="1"/>
      <c r="I2284" s="99"/>
      <c r="J2284" s="99"/>
      <c r="K2284" s="99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</row>
    <row r="2285" spans="4:35">
      <c r="D2285" s="1"/>
      <c r="E2285" s="1"/>
      <c r="F2285" s="1"/>
      <c r="G2285" s="1"/>
      <c r="H2285" s="1"/>
      <c r="I2285" s="99"/>
      <c r="J2285" s="99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</row>
    <row r="2286" spans="4:35">
      <c r="D2286" s="1"/>
      <c r="E2286" s="1"/>
      <c r="F2286" s="1"/>
      <c r="G2286" s="1"/>
      <c r="H2286" s="1"/>
      <c r="I2286" s="99"/>
      <c r="J2286" s="99"/>
      <c r="K2286" s="99"/>
      <c r="L2286" s="99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99"/>
      <c r="Z2286" s="1"/>
      <c r="AA2286" s="1"/>
      <c r="AB2286" s="1"/>
      <c r="AC2286" s="99"/>
      <c r="AD2286" s="1"/>
      <c r="AE2286" s="1"/>
      <c r="AF2286" s="1"/>
      <c r="AG2286" s="1"/>
      <c r="AH2286" s="1"/>
      <c r="AI2286" s="1"/>
    </row>
    <row r="2287" spans="4:35">
      <c r="D2287" s="1"/>
      <c r="E2287" s="1"/>
      <c r="F2287" s="1"/>
      <c r="G2287" s="1"/>
      <c r="H2287" s="1"/>
      <c r="I2287" s="99"/>
      <c r="J2287" s="99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</row>
    <row r="2288" spans="4:35">
      <c r="D2288" s="1"/>
      <c r="E2288" s="1"/>
      <c r="F2288" s="1"/>
      <c r="G2288" s="1"/>
      <c r="H2288" s="1"/>
      <c r="I2288" s="99"/>
      <c r="J2288" s="99"/>
      <c r="K2288" s="99"/>
      <c r="L2288" s="99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99"/>
      <c r="Z2288" s="1"/>
      <c r="AA2288" s="1"/>
      <c r="AB2288" s="1"/>
      <c r="AC2288" s="99"/>
      <c r="AD2288" s="1"/>
      <c r="AE2288" s="1"/>
      <c r="AF2288" s="1"/>
      <c r="AG2288" s="1"/>
      <c r="AH2288" s="1"/>
      <c r="AI2288" s="1"/>
    </row>
    <row r="2289" spans="4:35">
      <c r="D2289" s="1"/>
      <c r="E2289" s="1"/>
      <c r="F2289" s="1"/>
      <c r="G2289" s="1"/>
      <c r="H2289" s="1"/>
      <c r="I2289" s="99"/>
      <c r="J2289" s="99"/>
      <c r="K2289" s="99"/>
      <c r="L2289" s="99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</row>
    <row r="2290" spans="4:35">
      <c r="D2290" s="1"/>
      <c r="E2290" s="1"/>
      <c r="F2290" s="1"/>
      <c r="G2290" s="1"/>
      <c r="H2290" s="1"/>
      <c r="I2290" s="99"/>
      <c r="J2290" s="99"/>
      <c r="K2290" s="99"/>
      <c r="L2290" s="99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99"/>
      <c r="Z2290" s="99"/>
      <c r="AA2290" s="1"/>
      <c r="AB2290" s="1"/>
      <c r="AC2290" s="99"/>
      <c r="AD2290" s="1"/>
      <c r="AE2290" s="1"/>
      <c r="AF2290" s="1"/>
      <c r="AG2290" s="1"/>
      <c r="AH2290" s="1"/>
      <c r="AI2290" s="1"/>
    </row>
    <row r="2291" spans="4:35">
      <c r="D2291" s="1"/>
      <c r="E2291" s="1"/>
      <c r="F2291" s="1"/>
      <c r="G2291" s="1"/>
      <c r="H2291" s="1"/>
      <c r="I2291" s="99"/>
      <c r="J2291" s="99"/>
      <c r="K2291" s="99"/>
      <c r="L2291" s="99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99"/>
      <c r="Z2291" s="99"/>
      <c r="AA2291" s="1"/>
      <c r="AB2291" s="1"/>
      <c r="AC2291" s="99"/>
      <c r="AD2291" s="1"/>
      <c r="AE2291" s="1"/>
      <c r="AF2291" s="1"/>
      <c r="AG2291" s="1"/>
      <c r="AH2291" s="1"/>
      <c r="AI2291" s="1"/>
    </row>
    <row r="2292" spans="4:35">
      <c r="D2292" s="1"/>
      <c r="E2292" s="1"/>
      <c r="F2292" s="1"/>
      <c r="G2292" s="1"/>
      <c r="H2292" s="1"/>
      <c r="I2292" s="99"/>
      <c r="J2292" s="99"/>
      <c r="K2292" s="99"/>
      <c r="L2292" s="99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99"/>
      <c r="Z2292" s="1"/>
      <c r="AA2292" s="1"/>
      <c r="AB2292" s="1"/>
      <c r="AC2292" s="99"/>
      <c r="AD2292" s="1"/>
      <c r="AE2292" s="1"/>
      <c r="AF2292" s="1"/>
      <c r="AG2292" s="1"/>
      <c r="AH2292" s="1"/>
      <c r="AI2292" s="1"/>
    </row>
    <row r="2293" spans="4:35">
      <c r="D2293" s="1"/>
      <c r="E2293" s="1"/>
      <c r="F2293" s="1"/>
      <c r="G2293" s="1"/>
      <c r="H2293" s="1"/>
      <c r="I2293" s="99"/>
      <c r="J2293" s="99"/>
      <c r="K2293" s="99"/>
      <c r="L2293" s="99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</row>
    <row r="2294" spans="4:35">
      <c r="D2294" s="1"/>
      <c r="E2294" s="1"/>
      <c r="F2294" s="1"/>
      <c r="G2294" s="1"/>
      <c r="H2294" s="1"/>
      <c r="I2294" s="99"/>
      <c r="J2294" s="99"/>
      <c r="K2294" s="99"/>
      <c r="L2294" s="99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</row>
    <row r="2295" spans="4:35">
      <c r="D2295" s="1"/>
      <c r="E2295" s="1"/>
      <c r="F2295" s="1"/>
      <c r="G2295" s="1"/>
      <c r="H2295" s="1"/>
      <c r="I2295" s="99"/>
      <c r="J2295" s="99"/>
      <c r="K2295" s="99"/>
      <c r="L2295" s="99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99"/>
      <c r="Z2295" s="1"/>
      <c r="AA2295" s="1"/>
      <c r="AB2295" s="1"/>
      <c r="AC2295" s="99"/>
      <c r="AD2295" s="1"/>
      <c r="AE2295" s="1"/>
      <c r="AF2295" s="1"/>
      <c r="AG2295" s="1"/>
      <c r="AH2295" s="1"/>
      <c r="AI2295" s="1"/>
    </row>
    <row r="2296" spans="4:35">
      <c r="D2296" s="1"/>
      <c r="E2296" s="1"/>
      <c r="F2296" s="1"/>
      <c r="G2296" s="1"/>
      <c r="H2296" s="1"/>
      <c r="I2296" s="99"/>
      <c r="J2296" s="99"/>
      <c r="K2296" s="99"/>
      <c r="L2296" s="99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99"/>
      <c r="Z2296" s="99"/>
      <c r="AA2296" s="1"/>
      <c r="AB2296" s="1"/>
      <c r="AC2296" s="99"/>
      <c r="AD2296" s="1"/>
      <c r="AE2296" s="1"/>
      <c r="AF2296" s="1"/>
      <c r="AG2296" s="1"/>
      <c r="AH2296" s="1"/>
      <c r="AI2296" s="1"/>
    </row>
    <row r="2297" spans="4:35">
      <c r="D2297" s="1"/>
      <c r="E2297" s="1"/>
      <c r="F2297" s="1"/>
      <c r="G2297" s="1"/>
      <c r="H2297" s="1"/>
      <c r="I2297" s="99"/>
      <c r="J2297" s="99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</row>
    <row r="2298" spans="4:35">
      <c r="D2298" s="1"/>
      <c r="E2298" s="1"/>
      <c r="F2298" s="1"/>
      <c r="G2298" s="1"/>
      <c r="H2298" s="1"/>
      <c r="I2298" s="99"/>
      <c r="J2298" s="99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</row>
    <row r="2299" spans="4:35">
      <c r="D2299" s="1"/>
      <c r="E2299" s="1"/>
      <c r="F2299" s="1"/>
      <c r="G2299" s="1"/>
      <c r="H2299" s="1"/>
      <c r="I2299" s="99"/>
      <c r="J2299" s="99"/>
      <c r="K2299" s="99"/>
      <c r="L2299" s="99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99"/>
      <c r="Z2299" s="99"/>
      <c r="AA2299" s="1"/>
      <c r="AB2299" s="1"/>
      <c r="AC2299" s="99"/>
      <c r="AD2299" s="1"/>
      <c r="AE2299" s="1"/>
      <c r="AF2299" s="1"/>
      <c r="AG2299" s="1"/>
      <c r="AH2299" s="1"/>
      <c r="AI2299" s="1"/>
    </row>
    <row r="2300" spans="4:35">
      <c r="D2300" s="1"/>
      <c r="E2300" s="1"/>
      <c r="F2300" s="1"/>
      <c r="G2300" s="1"/>
      <c r="H2300" s="1"/>
      <c r="I2300" s="99"/>
      <c r="J2300" s="99"/>
      <c r="K2300" s="99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</row>
    <row r="2301" spans="4:35">
      <c r="D2301" s="1"/>
      <c r="E2301" s="1"/>
      <c r="F2301" s="1"/>
      <c r="G2301" s="1"/>
      <c r="H2301" s="1"/>
      <c r="I2301" s="99"/>
      <c r="J2301" s="99"/>
      <c r="K2301" s="99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</row>
    <row r="2302" spans="4:35">
      <c r="D2302" s="1"/>
      <c r="E2302" s="1"/>
      <c r="F2302" s="1"/>
      <c r="G2302" s="1"/>
      <c r="H2302" s="1"/>
      <c r="I2302" s="99"/>
      <c r="J2302" s="99"/>
      <c r="K2302" s="99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</row>
    <row r="2303" spans="4:35">
      <c r="D2303" s="1"/>
      <c r="E2303" s="1"/>
      <c r="F2303" s="1"/>
      <c r="G2303" s="1"/>
      <c r="H2303" s="1"/>
      <c r="I2303" s="99"/>
      <c r="J2303" s="99"/>
      <c r="K2303" s="99"/>
      <c r="L2303" s="99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99"/>
      <c r="Z2303" s="99"/>
      <c r="AA2303" s="1"/>
      <c r="AB2303" s="1"/>
      <c r="AC2303" s="99"/>
      <c r="AD2303" s="1"/>
      <c r="AE2303" s="1"/>
      <c r="AF2303" s="1"/>
      <c r="AG2303" s="1"/>
      <c r="AH2303" s="1"/>
      <c r="AI2303" s="1"/>
    </row>
    <row r="2304" spans="4:35">
      <c r="D2304" s="1"/>
      <c r="E2304" s="1"/>
      <c r="F2304" s="1"/>
      <c r="G2304" s="1"/>
      <c r="H2304" s="1"/>
      <c r="I2304" s="99"/>
      <c r="J2304" s="99"/>
      <c r="K2304" s="99"/>
      <c r="L2304" s="99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99"/>
      <c r="Z2304" s="99"/>
      <c r="AA2304" s="1"/>
      <c r="AB2304" s="1"/>
      <c r="AC2304" s="99"/>
      <c r="AD2304" s="1"/>
      <c r="AE2304" s="1"/>
      <c r="AF2304" s="1"/>
      <c r="AG2304" s="1"/>
      <c r="AH2304" s="1"/>
      <c r="AI2304" s="1"/>
    </row>
    <row r="2305" spans="4:35">
      <c r="D2305" s="1"/>
      <c r="E2305" s="1"/>
      <c r="F2305" s="1"/>
      <c r="G2305" s="1"/>
      <c r="H2305" s="1"/>
      <c r="I2305" s="99"/>
      <c r="J2305" s="99"/>
      <c r="K2305" s="99"/>
      <c r="L2305" s="99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99"/>
      <c r="Z2305" s="1"/>
      <c r="AA2305" s="1"/>
      <c r="AB2305" s="1"/>
      <c r="AC2305" s="99"/>
      <c r="AD2305" s="1"/>
      <c r="AE2305" s="1"/>
      <c r="AF2305" s="1"/>
      <c r="AG2305" s="1"/>
      <c r="AH2305" s="1"/>
      <c r="AI2305" s="1"/>
    </row>
    <row r="2306" spans="4:35">
      <c r="D2306" s="1"/>
      <c r="E2306" s="1"/>
      <c r="F2306" s="1"/>
      <c r="G2306" s="1"/>
      <c r="H2306" s="1"/>
      <c r="I2306" s="99"/>
      <c r="J2306" s="99"/>
      <c r="K2306" s="99"/>
      <c r="L2306" s="99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99"/>
      <c r="Z2306" s="99"/>
      <c r="AA2306" s="1"/>
      <c r="AB2306" s="1"/>
      <c r="AC2306" s="99"/>
      <c r="AD2306" s="1"/>
      <c r="AE2306" s="1"/>
      <c r="AF2306" s="1"/>
      <c r="AG2306" s="1"/>
      <c r="AH2306" s="1"/>
      <c r="AI2306" s="1"/>
    </row>
    <row r="2307" spans="4:35">
      <c r="D2307" s="1"/>
      <c r="E2307" s="1"/>
      <c r="F2307" s="1"/>
      <c r="G2307" s="1"/>
      <c r="H2307" s="1"/>
      <c r="I2307" s="99"/>
      <c r="J2307" s="99"/>
      <c r="K2307" s="99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</row>
    <row r="2308" spans="4:35">
      <c r="D2308" s="1"/>
      <c r="E2308" s="1"/>
      <c r="F2308" s="1"/>
      <c r="G2308" s="1"/>
      <c r="H2308" s="1"/>
      <c r="I2308" s="99"/>
      <c r="J2308" s="99"/>
      <c r="K2308" s="99"/>
      <c r="L2308" s="99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99"/>
      <c r="Z2308" s="1"/>
      <c r="AA2308" s="1"/>
      <c r="AB2308" s="1"/>
      <c r="AC2308" s="99"/>
      <c r="AD2308" s="1"/>
      <c r="AE2308" s="1"/>
      <c r="AF2308" s="1"/>
      <c r="AG2308" s="1"/>
      <c r="AH2308" s="1"/>
      <c r="AI2308" s="1"/>
    </row>
    <row r="2309" spans="4:35">
      <c r="D2309" s="1"/>
      <c r="E2309" s="1"/>
      <c r="F2309" s="1"/>
      <c r="G2309" s="1"/>
      <c r="H2309" s="1"/>
      <c r="I2309" s="99"/>
      <c r="J2309" s="99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</row>
    <row r="2310" spans="4:35">
      <c r="D2310" s="1"/>
      <c r="E2310" s="1"/>
      <c r="F2310" s="1"/>
      <c r="G2310" s="1"/>
      <c r="H2310" s="1"/>
      <c r="I2310" s="99"/>
      <c r="J2310" s="99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</row>
    <row r="2311" spans="4:35">
      <c r="D2311" s="1"/>
      <c r="E2311" s="1"/>
      <c r="F2311" s="1"/>
      <c r="G2311" s="1"/>
      <c r="H2311" s="1"/>
      <c r="I2311" s="99"/>
      <c r="J2311" s="99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</row>
    <row r="2312" spans="4:35">
      <c r="D2312" s="1"/>
      <c r="E2312" s="1"/>
      <c r="F2312" s="1"/>
      <c r="G2312" s="1"/>
      <c r="H2312" s="1"/>
      <c r="I2312" s="99"/>
      <c r="J2312" s="99"/>
      <c r="K2312" s="99"/>
      <c r="L2312" s="99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</row>
    <row r="2313" spans="4:35">
      <c r="D2313" s="1"/>
      <c r="E2313" s="1"/>
      <c r="F2313" s="1"/>
      <c r="G2313" s="1"/>
      <c r="H2313" s="1"/>
      <c r="I2313" s="99"/>
      <c r="J2313" s="99"/>
      <c r="K2313" s="99"/>
      <c r="L2313" s="99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99"/>
      <c r="Z2313" s="99"/>
      <c r="AA2313" s="1"/>
      <c r="AB2313" s="1"/>
      <c r="AC2313" s="99"/>
      <c r="AD2313" s="1"/>
      <c r="AE2313" s="1"/>
      <c r="AF2313" s="1"/>
      <c r="AG2313" s="1"/>
      <c r="AH2313" s="1"/>
      <c r="AI2313" s="1"/>
    </row>
    <row r="2314" spans="4:35">
      <c r="D2314" s="1"/>
      <c r="E2314" s="1"/>
      <c r="F2314" s="1"/>
      <c r="G2314" s="1"/>
      <c r="H2314" s="1"/>
      <c r="I2314" s="99"/>
      <c r="J2314" s="99"/>
      <c r="K2314" s="99"/>
      <c r="L2314" s="99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99"/>
      <c r="Z2314" s="99"/>
      <c r="AA2314" s="1"/>
      <c r="AB2314" s="1"/>
      <c r="AC2314" s="99"/>
      <c r="AD2314" s="1"/>
      <c r="AE2314" s="1"/>
      <c r="AF2314" s="1"/>
      <c r="AG2314" s="1"/>
      <c r="AH2314" s="1"/>
      <c r="AI2314" s="1"/>
    </row>
    <row r="2315" spans="4:35">
      <c r="D2315" s="1"/>
      <c r="E2315" s="1"/>
      <c r="F2315" s="1"/>
      <c r="G2315" s="1"/>
      <c r="H2315" s="1"/>
      <c r="I2315" s="99"/>
      <c r="J2315" s="99"/>
      <c r="K2315" s="99"/>
      <c r="L2315" s="99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99"/>
      <c r="Z2315" s="1"/>
      <c r="AA2315" s="1"/>
      <c r="AB2315" s="1"/>
      <c r="AC2315" s="99"/>
      <c r="AD2315" s="1"/>
      <c r="AE2315" s="1"/>
      <c r="AF2315" s="1"/>
      <c r="AG2315" s="1"/>
      <c r="AH2315" s="1"/>
      <c r="AI2315" s="1"/>
    </row>
    <row r="2316" spans="4:35">
      <c r="D2316" s="1"/>
      <c r="E2316" s="1"/>
      <c r="F2316" s="1"/>
      <c r="G2316" s="1"/>
      <c r="H2316" s="1"/>
      <c r="I2316" s="99"/>
      <c r="J2316" s="99"/>
      <c r="K2316" s="99"/>
      <c r="L2316" s="99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99"/>
      <c r="Z2316" s="1"/>
      <c r="AA2316" s="1"/>
      <c r="AB2316" s="1"/>
      <c r="AC2316" s="99"/>
      <c r="AD2316" s="1"/>
      <c r="AE2316" s="1"/>
      <c r="AF2316" s="1"/>
      <c r="AG2316" s="1"/>
      <c r="AH2316" s="1"/>
      <c r="AI2316" s="1"/>
    </row>
    <row r="2317" spans="4:35">
      <c r="D2317" s="1"/>
      <c r="E2317" s="1"/>
      <c r="F2317" s="1"/>
      <c r="G2317" s="1"/>
      <c r="H2317" s="1"/>
      <c r="I2317" s="99"/>
      <c r="J2317" s="99"/>
      <c r="K2317" s="99"/>
      <c r="L2317" s="99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99"/>
      <c r="Z2317" s="1"/>
      <c r="AA2317" s="1"/>
      <c r="AB2317" s="1"/>
      <c r="AC2317" s="99"/>
      <c r="AD2317" s="1"/>
      <c r="AE2317" s="1"/>
      <c r="AF2317" s="1"/>
      <c r="AG2317" s="1"/>
      <c r="AH2317" s="1"/>
      <c r="AI2317" s="1"/>
    </row>
    <row r="2318" spans="4:35">
      <c r="D2318" s="1"/>
      <c r="E2318" s="1"/>
      <c r="F2318" s="1"/>
      <c r="G2318" s="1"/>
      <c r="H2318" s="1"/>
      <c r="I2318" s="99"/>
      <c r="J2318" s="99"/>
      <c r="K2318" s="99"/>
      <c r="L2318" s="99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99"/>
      <c r="Z2318" s="1"/>
      <c r="AA2318" s="1"/>
      <c r="AB2318" s="1"/>
      <c r="AC2318" s="99"/>
      <c r="AD2318" s="1"/>
      <c r="AE2318" s="1"/>
      <c r="AF2318" s="1"/>
      <c r="AG2318" s="1"/>
      <c r="AH2318" s="1"/>
      <c r="AI2318" s="1"/>
    </row>
    <row r="2319" spans="4:35">
      <c r="D2319" s="1"/>
      <c r="E2319" s="1"/>
      <c r="F2319" s="1"/>
      <c r="G2319" s="1"/>
      <c r="H2319" s="1"/>
      <c r="I2319" s="99"/>
      <c r="J2319" s="99"/>
      <c r="K2319" s="99"/>
      <c r="L2319" s="99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99"/>
      <c r="Z2319" s="1"/>
      <c r="AA2319" s="1"/>
      <c r="AB2319" s="1"/>
      <c r="AC2319" s="99"/>
      <c r="AD2319" s="1"/>
      <c r="AE2319" s="1"/>
      <c r="AF2319" s="1"/>
      <c r="AG2319" s="1"/>
      <c r="AH2319" s="1"/>
      <c r="AI2319" s="1"/>
    </row>
    <row r="2320" spans="4:35">
      <c r="D2320" s="1"/>
      <c r="E2320" s="1"/>
      <c r="F2320" s="1"/>
      <c r="G2320" s="1"/>
      <c r="H2320" s="1"/>
      <c r="I2320" s="99"/>
      <c r="J2320" s="99"/>
      <c r="K2320" s="99"/>
      <c r="L2320" s="99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99"/>
      <c r="Z2320" s="99"/>
      <c r="AA2320" s="1"/>
      <c r="AB2320" s="1"/>
      <c r="AC2320" s="99"/>
      <c r="AD2320" s="1"/>
      <c r="AE2320" s="1"/>
      <c r="AF2320" s="1"/>
      <c r="AG2320" s="1"/>
      <c r="AH2320" s="1"/>
      <c r="AI2320" s="1"/>
    </row>
    <row r="2321" spans="4:35">
      <c r="D2321" s="1"/>
      <c r="E2321" s="1"/>
      <c r="F2321" s="1"/>
      <c r="G2321" s="1"/>
      <c r="H2321" s="1"/>
      <c r="I2321" s="99"/>
      <c r="J2321" s="99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</row>
    <row r="2322" spans="4:35">
      <c r="D2322" s="1"/>
      <c r="E2322" s="1"/>
      <c r="F2322" s="1"/>
      <c r="G2322" s="1"/>
      <c r="H2322" s="1"/>
      <c r="I2322" s="99"/>
      <c r="J2322" s="99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</row>
    <row r="2323" spans="4:35">
      <c r="D2323" s="1"/>
      <c r="E2323" s="1"/>
      <c r="F2323" s="1"/>
      <c r="G2323" s="1"/>
      <c r="H2323" s="1"/>
      <c r="I2323" s="99"/>
      <c r="J2323" s="99"/>
      <c r="K2323" s="99"/>
      <c r="L2323" s="99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</row>
    <row r="2324" spans="4:35">
      <c r="D2324" s="1"/>
      <c r="E2324" s="1"/>
      <c r="F2324" s="1"/>
      <c r="G2324" s="1"/>
      <c r="H2324" s="1"/>
      <c r="I2324" s="99"/>
      <c r="J2324" s="99"/>
      <c r="K2324" s="99"/>
      <c r="L2324" s="99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99"/>
      <c r="Z2324" s="1"/>
      <c r="AA2324" s="1"/>
      <c r="AB2324" s="1"/>
      <c r="AC2324" s="99"/>
      <c r="AD2324" s="1"/>
      <c r="AE2324" s="1"/>
      <c r="AF2324" s="1"/>
      <c r="AG2324" s="1"/>
      <c r="AH2324" s="1"/>
      <c r="AI2324" s="1"/>
    </row>
    <row r="2325" spans="4:35">
      <c r="D2325" s="1"/>
      <c r="E2325" s="1"/>
      <c r="F2325" s="1"/>
      <c r="G2325" s="1"/>
      <c r="H2325" s="1"/>
      <c r="I2325" s="99"/>
      <c r="J2325" s="99"/>
      <c r="K2325" s="99"/>
      <c r="L2325" s="99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99"/>
      <c r="Z2325" s="99"/>
      <c r="AA2325" s="1"/>
      <c r="AB2325" s="1"/>
      <c r="AC2325" s="99"/>
      <c r="AD2325" s="1"/>
      <c r="AE2325" s="1"/>
      <c r="AF2325" s="1"/>
      <c r="AG2325" s="1"/>
      <c r="AH2325" s="1"/>
      <c r="AI2325" s="1"/>
    </row>
    <row r="2326" spans="4:35">
      <c r="D2326" s="1"/>
      <c r="E2326" s="1"/>
      <c r="F2326" s="1"/>
      <c r="G2326" s="1"/>
      <c r="H2326" s="1"/>
      <c r="I2326" s="99"/>
      <c r="J2326" s="99"/>
      <c r="K2326" s="99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</row>
    <row r="2327" spans="4:35">
      <c r="D2327" s="1"/>
      <c r="E2327" s="1"/>
      <c r="F2327" s="1"/>
      <c r="G2327" s="1"/>
      <c r="H2327" s="1"/>
      <c r="I2327" s="99"/>
      <c r="J2327" s="99"/>
      <c r="K2327" s="99"/>
      <c r="L2327" s="99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99"/>
      <c r="Z2327" s="99"/>
      <c r="AA2327" s="1"/>
      <c r="AB2327" s="1"/>
      <c r="AC2327" s="99"/>
      <c r="AD2327" s="1"/>
      <c r="AE2327" s="1"/>
      <c r="AF2327" s="1"/>
      <c r="AG2327" s="1"/>
      <c r="AH2327" s="1"/>
      <c r="AI2327" s="1"/>
    </row>
    <row r="2328" spans="4:35">
      <c r="D2328" s="1"/>
      <c r="E2328" s="1"/>
      <c r="F2328" s="1"/>
      <c r="G2328" s="1"/>
      <c r="H2328" s="1"/>
      <c r="I2328" s="99"/>
      <c r="J2328" s="99"/>
      <c r="K2328" s="99"/>
      <c r="L2328" s="99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99"/>
      <c r="Z2328" s="1"/>
      <c r="AA2328" s="1"/>
      <c r="AB2328" s="1"/>
      <c r="AC2328" s="99"/>
      <c r="AD2328" s="1"/>
      <c r="AE2328" s="1"/>
      <c r="AF2328" s="1"/>
      <c r="AG2328" s="1"/>
      <c r="AH2328" s="1"/>
      <c r="AI2328" s="1"/>
    </row>
    <row r="2329" spans="4:35">
      <c r="D2329" s="1"/>
      <c r="E2329" s="1"/>
      <c r="F2329" s="1"/>
      <c r="G2329" s="1"/>
      <c r="H2329" s="1"/>
      <c r="I2329" s="99"/>
      <c r="J2329" s="99"/>
      <c r="K2329" s="99"/>
      <c r="L2329" s="99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99"/>
      <c r="Z2329" s="1"/>
      <c r="AA2329" s="1"/>
      <c r="AB2329" s="1"/>
      <c r="AC2329" s="99"/>
      <c r="AD2329" s="1"/>
      <c r="AE2329" s="1"/>
      <c r="AF2329" s="1"/>
      <c r="AG2329" s="1"/>
      <c r="AH2329" s="1"/>
      <c r="AI2329" s="1"/>
    </row>
    <row r="2330" spans="4:35">
      <c r="D2330" s="1"/>
      <c r="E2330" s="1"/>
      <c r="F2330" s="1"/>
      <c r="G2330" s="1"/>
      <c r="H2330" s="1"/>
      <c r="I2330" s="99"/>
      <c r="J2330" s="99"/>
      <c r="K2330" s="99"/>
      <c r="L2330" s="99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99"/>
      <c r="Z2330" s="1"/>
      <c r="AA2330" s="1"/>
      <c r="AB2330" s="1"/>
      <c r="AC2330" s="99"/>
      <c r="AD2330" s="1"/>
      <c r="AE2330" s="1"/>
      <c r="AF2330" s="1"/>
      <c r="AG2330" s="1"/>
      <c r="AH2330" s="1"/>
      <c r="AI2330" s="1"/>
    </row>
    <row r="2331" spans="4:35">
      <c r="D2331" s="1"/>
      <c r="E2331" s="1"/>
      <c r="F2331" s="1"/>
      <c r="G2331" s="1"/>
      <c r="H2331" s="1"/>
      <c r="I2331" s="99"/>
      <c r="J2331" s="99"/>
      <c r="K2331" s="99"/>
      <c r="L2331" s="99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99"/>
      <c r="Z2331" s="99"/>
      <c r="AA2331" s="1"/>
      <c r="AB2331" s="1"/>
      <c r="AC2331" s="99"/>
      <c r="AD2331" s="1"/>
      <c r="AE2331" s="1"/>
      <c r="AF2331" s="1"/>
      <c r="AG2331" s="1"/>
      <c r="AH2331" s="1"/>
      <c r="AI2331" s="1"/>
    </row>
    <row r="2332" spans="4:35">
      <c r="D2332" s="1"/>
      <c r="E2332" s="1"/>
      <c r="F2332" s="1"/>
      <c r="G2332" s="1"/>
      <c r="H2332" s="1"/>
      <c r="I2332" s="99"/>
      <c r="J2332" s="99"/>
      <c r="K2332" s="99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</row>
    <row r="2333" spans="4:35">
      <c r="D2333" s="1"/>
      <c r="E2333" s="1"/>
      <c r="F2333" s="1"/>
      <c r="G2333" s="1"/>
      <c r="H2333" s="1"/>
      <c r="I2333" s="99"/>
      <c r="J2333" s="99"/>
      <c r="K2333" s="99"/>
      <c r="L2333" s="99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99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</row>
    <row r="2334" spans="4:35">
      <c r="D2334" s="1"/>
      <c r="E2334" s="1"/>
      <c r="F2334" s="1"/>
      <c r="G2334" s="1"/>
      <c r="H2334" s="1"/>
      <c r="I2334" s="99"/>
      <c r="J2334" s="99"/>
      <c r="K2334" s="99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</row>
    <row r="2335" spans="4:35">
      <c r="D2335" s="1"/>
      <c r="E2335" s="1"/>
      <c r="F2335" s="1"/>
      <c r="G2335" s="1"/>
      <c r="H2335" s="1"/>
      <c r="I2335" s="99"/>
      <c r="J2335" s="99"/>
      <c r="K2335" s="99"/>
      <c r="L2335" s="99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99"/>
      <c r="Z2335" s="1"/>
      <c r="AA2335" s="1"/>
      <c r="AB2335" s="1"/>
      <c r="AC2335" s="99"/>
      <c r="AD2335" s="1"/>
      <c r="AE2335" s="1"/>
      <c r="AF2335" s="1"/>
      <c r="AG2335" s="1"/>
      <c r="AH2335" s="1"/>
      <c r="AI2335" s="1"/>
    </row>
    <row r="2336" spans="4:35">
      <c r="D2336" s="1"/>
      <c r="E2336" s="1"/>
      <c r="F2336" s="1"/>
      <c r="G2336" s="1"/>
      <c r="H2336" s="1"/>
      <c r="I2336" s="99"/>
      <c r="J2336" s="99"/>
      <c r="K2336" s="99"/>
      <c r="L2336" s="99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99"/>
      <c r="Z2336" s="99"/>
      <c r="AA2336" s="1"/>
      <c r="AB2336" s="1"/>
      <c r="AC2336" s="99"/>
      <c r="AD2336" s="1"/>
      <c r="AE2336" s="1"/>
      <c r="AF2336" s="1"/>
      <c r="AG2336" s="1"/>
      <c r="AH2336" s="1"/>
      <c r="AI2336" s="1"/>
    </row>
    <row r="2337" spans="4:35">
      <c r="D2337" s="1"/>
      <c r="E2337" s="1"/>
      <c r="F2337" s="1"/>
      <c r="G2337" s="1"/>
      <c r="H2337" s="1"/>
      <c r="I2337" s="99"/>
      <c r="J2337" s="99"/>
      <c r="K2337" s="99"/>
      <c r="L2337" s="99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99"/>
      <c r="Z2337" s="1"/>
      <c r="AA2337" s="1"/>
      <c r="AB2337" s="1"/>
      <c r="AC2337" s="99"/>
      <c r="AD2337" s="1"/>
      <c r="AE2337" s="1"/>
      <c r="AF2337" s="1"/>
      <c r="AG2337" s="1"/>
      <c r="AH2337" s="1"/>
      <c r="AI2337" s="1"/>
    </row>
    <row r="2338" spans="4:35">
      <c r="D2338" s="1"/>
      <c r="E2338" s="1"/>
      <c r="F2338" s="1"/>
      <c r="G2338" s="1"/>
      <c r="H2338" s="1"/>
      <c r="I2338" s="99"/>
      <c r="J2338" s="99"/>
      <c r="K2338" s="99"/>
      <c r="L2338" s="99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99"/>
      <c r="Z2338" s="1"/>
      <c r="AA2338" s="1"/>
      <c r="AB2338" s="1"/>
      <c r="AC2338" s="99"/>
      <c r="AD2338" s="1"/>
      <c r="AE2338" s="1"/>
      <c r="AF2338" s="1"/>
      <c r="AG2338" s="1"/>
      <c r="AH2338" s="1"/>
      <c r="AI2338" s="1"/>
    </row>
    <row r="2339" spans="4:35">
      <c r="D2339" s="1"/>
      <c r="E2339" s="1"/>
      <c r="F2339" s="1"/>
      <c r="G2339" s="1"/>
      <c r="H2339" s="1"/>
      <c r="I2339" s="99"/>
      <c r="J2339" s="99"/>
      <c r="K2339" s="99"/>
      <c r="L2339" s="99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99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</row>
    <row r="2340" spans="4:35">
      <c r="D2340" s="1"/>
      <c r="E2340" s="1"/>
      <c r="F2340" s="1"/>
      <c r="G2340" s="1"/>
      <c r="H2340" s="1"/>
      <c r="I2340" s="99"/>
      <c r="J2340" s="99"/>
      <c r="K2340" s="99"/>
      <c r="L2340" s="99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</row>
    <row r="2341" spans="4:35">
      <c r="D2341" s="1"/>
      <c r="E2341" s="1"/>
      <c r="F2341" s="1"/>
      <c r="G2341" s="1"/>
      <c r="H2341" s="1"/>
      <c r="I2341" s="99"/>
      <c r="J2341" s="99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</row>
    <row r="2342" spans="4:35">
      <c r="D2342" s="1"/>
      <c r="E2342" s="1"/>
      <c r="F2342" s="1"/>
      <c r="G2342" s="1"/>
      <c r="H2342" s="1"/>
      <c r="I2342" s="99"/>
      <c r="J2342" s="99"/>
      <c r="K2342" s="99"/>
      <c r="L2342" s="99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99"/>
      <c r="Z2342" s="1"/>
      <c r="AA2342" s="1"/>
      <c r="AB2342" s="1"/>
      <c r="AC2342" s="99"/>
      <c r="AD2342" s="1"/>
      <c r="AE2342" s="1"/>
      <c r="AF2342" s="1"/>
      <c r="AG2342" s="1"/>
      <c r="AH2342" s="1"/>
      <c r="AI2342" s="1"/>
    </row>
    <row r="2343" spans="4:35">
      <c r="D2343" s="1"/>
      <c r="E2343" s="1"/>
      <c r="F2343" s="1"/>
      <c r="G2343" s="1"/>
      <c r="H2343" s="1"/>
      <c r="I2343" s="99"/>
      <c r="J2343" s="99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</row>
    <row r="2344" spans="4:35">
      <c r="D2344" s="1"/>
      <c r="E2344" s="1"/>
      <c r="F2344" s="1"/>
      <c r="G2344" s="1"/>
      <c r="H2344" s="1"/>
      <c r="I2344" s="99"/>
      <c r="J2344" s="99"/>
      <c r="K2344" s="99"/>
      <c r="L2344" s="99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99"/>
      <c r="Z2344" s="99"/>
      <c r="AA2344" s="1"/>
      <c r="AB2344" s="1"/>
      <c r="AC2344" s="99"/>
      <c r="AD2344" s="1"/>
      <c r="AE2344" s="1"/>
      <c r="AF2344" s="1"/>
      <c r="AG2344" s="1"/>
      <c r="AH2344" s="1"/>
      <c r="AI2344" s="1"/>
    </row>
    <row r="2345" spans="4:35">
      <c r="D2345" s="1"/>
      <c r="E2345" s="1"/>
      <c r="F2345" s="1"/>
      <c r="G2345" s="1"/>
      <c r="H2345" s="1"/>
      <c r="I2345" s="99"/>
      <c r="J2345" s="99"/>
      <c r="K2345" s="99"/>
      <c r="L2345" s="99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99"/>
      <c r="Z2345" s="99"/>
      <c r="AA2345" s="1"/>
      <c r="AB2345" s="1"/>
      <c r="AC2345" s="99"/>
      <c r="AD2345" s="1"/>
      <c r="AE2345" s="1"/>
      <c r="AF2345" s="1"/>
      <c r="AG2345" s="1"/>
      <c r="AH2345" s="1"/>
      <c r="AI2345" s="1"/>
    </row>
    <row r="2346" spans="4:35">
      <c r="D2346" s="1"/>
      <c r="E2346" s="1"/>
      <c r="F2346" s="1"/>
      <c r="G2346" s="1"/>
      <c r="H2346" s="1"/>
      <c r="I2346" s="99"/>
      <c r="J2346" s="99"/>
      <c r="K2346" s="99"/>
      <c r="L2346" s="99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99"/>
      <c r="Z2346" s="1"/>
      <c r="AA2346" s="1"/>
      <c r="AB2346" s="1"/>
      <c r="AC2346" s="99"/>
      <c r="AD2346" s="1"/>
      <c r="AE2346" s="1"/>
      <c r="AF2346" s="1"/>
      <c r="AG2346" s="1"/>
      <c r="AH2346" s="1"/>
      <c r="AI2346" s="1"/>
    </row>
    <row r="2347" spans="4:35">
      <c r="D2347" s="1"/>
      <c r="E2347" s="1"/>
      <c r="F2347" s="1"/>
      <c r="G2347" s="1"/>
      <c r="H2347" s="1"/>
      <c r="I2347" s="99"/>
      <c r="J2347" s="99"/>
      <c r="K2347" s="99"/>
      <c r="L2347" s="99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99"/>
      <c r="Z2347" s="99"/>
      <c r="AA2347" s="1"/>
      <c r="AB2347" s="1"/>
      <c r="AC2347" s="99"/>
      <c r="AD2347" s="1"/>
      <c r="AE2347" s="1"/>
      <c r="AF2347" s="1"/>
      <c r="AG2347" s="1"/>
      <c r="AH2347" s="1"/>
      <c r="AI2347" s="1"/>
    </row>
    <row r="2348" spans="4:35">
      <c r="D2348" s="1"/>
      <c r="E2348" s="1"/>
      <c r="F2348" s="1"/>
      <c r="G2348" s="1"/>
      <c r="H2348" s="1"/>
      <c r="I2348" s="99"/>
      <c r="J2348" s="99"/>
      <c r="K2348" s="99"/>
      <c r="L2348" s="99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99"/>
      <c r="Z2348" s="99"/>
      <c r="AA2348" s="1"/>
      <c r="AB2348" s="1"/>
      <c r="AC2348" s="99"/>
      <c r="AD2348" s="1"/>
      <c r="AE2348" s="1"/>
      <c r="AF2348" s="1"/>
      <c r="AG2348" s="1"/>
      <c r="AH2348" s="1"/>
      <c r="AI2348" s="1"/>
    </row>
    <row r="2349" spans="4:35">
      <c r="D2349" s="1"/>
      <c r="E2349" s="1"/>
      <c r="F2349" s="1"/>
      <c r="G2349" s="1"/>
      <c r="H2349" s="1"/>
      <c r="I2349" s="99"/>
      <c r="J2349" s="99"/>
      <c r="K2349" s="99"/>
      <c r="L2349" s="99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99"/>
      <c r="Z2349" s="99"/>
      <c r="AA2349" s="1"/>
      <c r="AB2349" s="1"/>
      <c r="AC2349" s="99"/>
      <c r="AD2349" s="1"/>
      <c r="AE2349" s="1"/>
      <c r="AF2349" s="1"/>
      <c r="AG2349" s="1"/>
      <c r="AH2349" s="1"/>
      <c r="AI2349" s="1"/>
    </row>
    <row r="2350" spans="4:35">
      <c r="D2350" s="1"/>
      <c r="E2350" s="1"/>
      <c r="F2350" s="1"/>
      <c r="G2350" s="1"/>
      <c r="H2350" s="1"/>
      <c r="I2350" s="99"/>
      <c r="J2350" s="99"/>
      <c r="K2350" s="99"/>
      <c r="L2350" s="99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99"/>
      <c r="Z2350" s="1"/>
      <c r="AA2350" s="1"/>
      <c r="AB2350" s="1"/>
      <c r="AC2350" s="99"/>
      <c r="AD2350" s="1"/>
      <c r="AE2350" s="1"/>
      <c r="AF2350" s="1"/>
      <c r="AG2350" s="1"/>
      <c r="AH2350" s="1"/>
      <c r="AI2350" s="1"/>
    </row>
    <row r="2351" spans="4:35">
      <c r="D2351" s="1"/>
      <c r="E2351" s="1"/>
      <c r="F2351" s="1"/>
      <c r="G2351" s="1"/>
      <c r="H2351" s="1"/>
      <c r="I2351" s="99"/>
      <c r="J2351" s="99"/>
      <c r="K2351" s="99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</row>
    <row r="2352" spans="4:35">
      <c r="D2352" s="1"/>
      <c r="E2352" s="1"/>
      <c r="F2352" s="1"/>
      <c r="G2352" s="1"/>
      <c r="H2352" s="1"/>
      <c r="I2352" s="99"/>
      <c r="J2352" s="99"/>
      <c r="K2352" s="99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</row>
    <row r="2353" spans="4:35">
      <c r="D2353" s="1"/>
      <c r="E2353" s="1"/>
      <c r="F2353" s="1"/>
      <c r="G2353" s="1"/>
      <c r="H2353" s="1"/>
      <c r="I2353" s="99"/>
      <c r="J2353" s="99"/>
      <c r="K2353" s="99"/>
      <c r="L2353" s="99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</row>
    <row r="2354" spans="4:35">
      <c r="D2354" s="1"/>
      <c r="E2354" s="1"/>
      <c r="F2354" s="1"/>
      <c r="G2354" s="1"/>
      <c r="H2354" s="1"/>
      <c r="I2354" s="99"/>
      <c r="J2354" s="99"/>
      <c r="K2354" s="99"/>
      <c r="L2354" s="99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</row>
    <row r="2355" spans="4:35">
      <c r="D2355" s="1"/>
      <c r="E2355" s="1"/>
      <c r="F2355" s="1"/>
      <c r="G2355" s="1"/>
      <c r="H2355" s="1"/>
      <c r="I2355" s="99"/>
      <c r="J2355" s="99"/>
      <c r="K2355" s="99"/>
      <c r="L2355" s="99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99"/>
      <c r="Z2355" s="99"/>
      <c r="AA2355" s="1"/>
      <c r="AB2355" s="1"/>
      <c r="AC2355" s="99"/>
      <c r="AD2355" s="1"/>
      <c r="AE2355" s="1"/>
      <c r="AF2355" s="1"/>
      <c r="AG2355" s="1"/>
      <c r="AH2355" s="1"/>
      <c r="AI2355" s="1"/>
    </row>
    <row r="2356" spans="4:35">
      <c r="D2356" s="1"/>
      <c r="E2356" s="1"/>
      <c r="F2356" s="1"/>
      <c r="G2356" s="1"/>
      <c r="H2356" s="1"/>
      <c r="I2356" s="99"/>
      <c r="J2356" s="99"/>
      <c r="K2356" s="99"/>
      <c r="L2356" s="99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99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</row>
    <row r="2357" spans="4:35">
      <c r="D2357" s="1"/>
      <c r="E2357" s="1"/>
      <c r="F2357" s="1"/>
      <c r="G2357" s="1"/>
      <c r="H2357" s="1"/>
      <c r="I2357" s="99"/>
      <c r="J2357" s="99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</row>
    <row r="2358" spans="4:35">
      <c r="D2358" s="1"/>
      <c r="E2358" s="1"/>
      <c r="F2358" s="1"/>
      <c r="G2358" s="1"/>
      <c r="H2358" s="1"/>
      <c r="I2358" s="99"/>
      <c r="J2358" s="99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</row>
    <row r="2359" spans="4:35">
      <c r="D2359" s="1"/>
      <c r="E2359" s="1"/>
      <c r="F2359" s="1"/>
      <c r="G2359" s="1"/>
      <c r="H2359" s="1"/>
      <c r="I2359" s="99"/>
      <c r="J2359" s="99"/>
      <c r="K2359" s="99"/>
      <c r="L2359" s="99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</row>
    <row r="2360" spans="4:35">
      <c r="D2360" s="1"/>
      <c r="E2360" s="1"/>
      <c r="F2360" s="1"/>
      <c r="G2360" s="1"/>
      <c r="H2360" s="1"/>
      <c r="I2360" s="99"/>
      <c r="J2360" s="99"/>
      <c r="K2360" s="99"/>
      <c r="L2360" s="99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99"/>
      <c r="Z2360" s="1"/>
      <c r="AA2360" s="1"/>
      <c r="AB2360" s="1"/>
      <c r="AC2360" s="99"/>
      <c r="AD2360" s="1"/>
      <c r="AE2360" s="1"/>
      <c r="AF2360" s="1"/>
      <c r="AG2360" s="1"/>
      <c r="AH2360" s="1"/>
      <c r="AI2360" s="1"/>
    </row>
    <row r="2361" spans="4:35">
      <c r="D2361" s="1"/>
      <c r="E2361" s="1"/>
      <c r="F2361" s="1"/>
      <c r="G2361" s="1"/>
      <c r="H2361" s="1"/>
      <c r="I2361" s="99"/>
      <c r="J2361" s="99"/>
      <c r="K2361" s="99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</row>
    <row r="2362" spans="4:35">
      <c r="D2362" s="1"/>
      <c r="E2362" s="1"/>
      <c r="F2362" s="1"/>
      <c r="G2362" s="1"/>
      <c r="H2362" s="1"/>
      <c r="I2362" s="99"/>
      <c r="J2362" s="99"/>
      <c r="K2362" s="99"/>
      <c r="L2362" s="99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99"/>
      <c r="Z2362" s="1"/>
      <c r="AA2362" s="1"/>
      <c r="AB2362" s="1"/>
      <c r="AC2362" s="99"/>
      <c r="AD2362" s="1"/>
      <c r="AE2362" s="1"/>
      <c r="AF2362" s="1"/>
      <c r="AG2362" s="1"/>
      <c r="AH2362" s="1"/>
      <c r="AI2362" s="1"/>
    </row>
    <row r="2363" spans="4:35">
      <c r="D2363" s="1"/>
      <c r="E2363" s="1"/>
      <c r="F2363" s="1"/>
      <c r="G2363" s="1"/>
      <c r="H2363" s="1"/>
      <c r="I2363" s="99"/>
      <c r="J2363" s="99"/>
      <c r="K2363" s="99"/>
      <c r="L2363" s="99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99"/>
      <c r="Z2363" s="1"/>
      <c r="AA2363" s="1"/>
      <c r="AB2363" s="1"/>
      <c r="AC2363" s="99"/>
      <c r="AD2363" s="1"/>
      <c r="AE2363" s="1"/>
      <c r="AF2363" s="1"/>
      <c r="AG2363" s="1"/>
      <c r="AH2363" s="1"/>
      <c r="AI2363" s="1"/>
    </row>
    <row r="2364" spans="4:35">
      <c r="D2364" s="1"/>
      <c r="E2364" s="1"/>
      <c r="F2364" s="1"/>
      <c r="G2364" s="1"/>
      <c r="H2364" s="1"/>
      <c r="I2364" s="99"/>
      <c r="J2364" s="99"/>
      <c r="K2364" s="99"/>
      <c r="L2364" s="99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99"/>
      <c r="Z2364" s="99"/>
      <c r="AA2364" s="1"/>
      <c r="AB2364" s="1"/>
      <c r="AC2364" s="99"/>
      <c r="AD2364" s="1"/>
      <c r="AE2364" s="1"/>
      <c r="AF2364" s="1"/>
      <c r="AG2364" s="1"/>
      <c r="AH2364" s="1"/>
      <c r="AI2364" s="1"/>
    </row>
    <row r="2365" spans="4:35">
      <c r="D2365" s="1"/>
      <c r="E2365" s="1"/>
      <c r="F2365" s="1"/>
      <c r="G2365" s="1"/>
      <c r="H2365" s="1"/>
      <c r="I2365" s="99"/>
      <c r="J2365" s="99"/>
      <c r="K2365" s="99"/>
      <c r="L2365" s="99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99"/>
      <c r="Z2365" s="99"/>
      <c r="AA2365" s="1"/>
      <c r="AB2365" s="1"/>
      <c r="AC2365" s="99"/>
      <c r="AD2365" s="1"/>
      <c r="AE2365" s="1"/>
      <c r="AF2365" s="1"/>
      <c r="AG2365" s="1"/>
      <c r="AH2365" s="1"/>
      <c r="AI2365" s="1"/>
    </row>
    <row r="2366" spans="4:35">
      <c r="D2366" s="1"/>
      <c r="E2366" s="1"/>
      <c r="F2366" s="1"/>
      <c r="G2366" s="1"/>
      <c r="H2366" s="1"/>
      <c r="I2366" s="99"/>
      <c r="J2366" s="99"/>
      <c r="K2366" s="99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</row>
    <row r="2367" spans="4:35">
      <c r="D2367" s="1"/>
      <c r="E2367" s="1"/>
      <c r="F2367" s="1"/>
      <c r="G2367" s="1"/>
      <c r="H2367" s="1"/>
      <c r="I2367" s="99"/>
      <c r="J2367" s="99"/>
      <c r="K2367" s="99"/>
      <c r="L2367" s="99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99"/>
      <c r="Z2367" s="99"/>
      <c r="AA2367" s="1"/>
      <c r="AB2367" s="1"/>
      <c r="AC2367" s="99"/>
      <c r="AD2367" s="1"/>
      <c r="AE2367" s="1"/>
      <c r="AF2367" s="1"/>
      <c r="AG2367" s="1"/>
      <c r="AH2367" s="1"/>
      <c r="AI2367" s="1"/>
    </row>
    <row r="2368" spans="4:35">
      <c r="D2368" s="1"/>
      <c r="E2368" s="1"/>
      <c r="F2368" s="1"/>
      <c r="G2368" s="1"/>
      <c r="H2368" s="1"/>
      <c r="I2368" s="99"/>
      <c r="J2368" s="99"/>
      <c r="K2368" s="99"/>
      <c r="L2368" s="99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99"/>
      <c r="Z2368" s="99"/>
      <c r="AA2368" s="1"/>
      <c r="AB2368" s="1"/>
      <c r="AC2368" s="99"/>
      <c r="AD2368" s="1"/>
      <c r="AE2368" s="1"/>
      <c r="AF2368" s="1"/>
      <c r="AG2368" s="1"/>
      <c r="AH2368" s="1"/>
      <c r="AI2368" s="1"/>
    </row>
    <row r="2369" spans="4:35">
      <c r="D2369" s="1"/>
      <c r="E2369" s="1"/>
      <c r="F2369" s="1"/>
      <c r="G2369" s="1"/>
      <c r="H2369" s="1"/>
      <c r="I2369" s="99"/>
      <c r="J2369" s="99"/>
      <c r="K2369" s="99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</row>
    <row r="2370" spans="4:35">
      <c r="D2370" s="1"/>
      <c r="E2370" s="1"/>
      <c r="F2370" s="1"/>
      <c r="G2370" s="1"/>
      <c r="H2370" s="1"/>
      <c r="I2370" s="99"/>
      <c r="J2370" s="99"/>
      <c r="K2370" s="99"/>
      <c r="L2370" s="99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</row>
    <row r="2371" spans="4:35">
      <c r="D2371" s="1"/>
      <c r="E2371" s="1"/>
      <c r="F2371" s="1"/>
      <c r="G2371" s="1"/>
      <c r="H2371" s="1"/>
      <c r="I2371" s="99"/>
      <c r="J2371" s="99"/>
      <c r="K2371" s="99"/>
      <c r="L2371" s="99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99"/>
      <c r="Z2371" s="1"/>
      <c r="AA2371" s="1"/>
      <c r="AB2371" s="1"/>
      <c r="AC2371" s="99"/>
      <c r="AD2371" s="1"/>
      <c r="AE2371" s="1"/>
      <c r="AF2371" s="1"/>
      <c r="AG2371" s="1"/>
      <c r="AH2371" s="1"/>
      <c r="AI2371" s="1"/>
    </row>
    <row r="2372" spans="4:35">
      <c r="D2372" s="1"/>
      <c r="E2372" s="1"/>
      <c r="F2372" s="1"/>
      <c r="G2372" s="1"/>
      <c r="H2372" s="1"/>
      <c r="I2372" s="99"/>
      <c r="J2372" s="99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</row>
    <row r="2373" spans="4:35">
      <c r="D2373" s="1"/>
      <c r="E2373" s="1"/>
      <c r="F2373" s="1"/>
      <c r="G2373" s="1"/>
      <c r="H2373" s="1"/>
      <c r="I2373" s="99"/>
      <c r="J2373" s="99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</row>
    <row r="2374" spans="4:35">
      <c r="D2374" s="1"/>
      <c r="E2374" s="1"/>
      <c r="F2374" s="1"/>
      <c r="G2374" s="1"/>
      <c r="H2374" s="1"/>
      <c r="I2374" s="99"/>
      <c r="J2374" s="99"/>
      <c r="K2374" s="99"/>
      <c r="L2374" s="99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99"/>
      <c r="Z2374" s="1"/>
      <c r="AA2374" s="1"/>
      <c r="AB2374" s="1"/>
      <c r="AC2374" s="99"/>
      <c r="AD2374" s="1"/>
      <c r="AE2374" s="1"/>
      <c r="AF2374" s="1"/>
      <c r="AG2374" s="1"/>
      <c r="AH2374" s="1"/>
      <c r="AI2374" s="1"/>
    </row>
    <row r="2375" spans="4:35">
      <c r="D2375" s="1"/>
      <c r="E2375" s="1"/>
      <c r="F2375" s="1"/>
      <c r="G2375" s="1"/>
      <c r="H2375" s="1"/>
      <c r="I2375" s="99"/>
      <c r="J2375" s="99"/>
      <c r="K2375" s="99"/>
      <c r="L2375" s="99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99"/>
      <c r="Z2375" s="99"/>
      <c r="AA2375" s="1"/>
      <c r="AB2375" s="1"/>
      <c r="AC2375" s="99"/>
      <c r="AD2375" s="1"/>
      <c r="AE2375" s="1"/>
      <c r="AF2375" s="1"/>
      <c r="AG2375" s="1"/>
      <c r="AH2375" s="1"/>
      <c r="AI2375" s="1"/>
    </row>
    <row r="2376" spans="4:35">
      <c r="D2376" s="1"/>
      <c r="E2376" s="1"/>
      <c r="F2376" s="1"/>
      <c r="G2376" s="1"/>
      <c r="H2376" s="1"/>
      <c r="I2376" s="99"/>
      <c r="J2376" s="1"/>
      <c r="K2376" s="99"/>
      <c r="L2376" s="99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99"/>
      <c r="Z2376" s="1"/>
      <c r="AA2376" s="1"/>
      <c r="AB2376" s="1"/>
      <c r="AC2376" s="99"/>
      <c r="AD2376" s="1"/>
      <c r="AE2376" s="1"/>
      <c r="AF2376" s="1"/>
      <c r="AG2376" s="1"/>
      <c r="AH2376" s="1"/>
      <c r="AI2376" s="1"/>
    </row>
    <row r="2377" spans="4:35">
      <c r="D2377" s="1"/>
      <c r="E2377" s="1"/>
      <c r="F2377" s="1"/>
      <c r="G2377" s="1"/>
      <c r="H2377" s="1"/>
      <c r="I2377" s="99"/>
      <c r="J2377" s="99"/>
      <c r="K2377" s="99"/>
      <c r="L2377" s="99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99"/>
      <c r="Z2377" s="1"/>
      <c r="AA2377" s="1"/>
      <c r="AB2377" s="1"/>
      <c r="AC2377" s="99"/>
      <c r="AD2377" s="1"/>
      <c r="AE2377" s="1"/>
      <c r="AF2377" s="1"/>
      <c r="AG2377" s="1"/>
      <c r="AH2377" s="1"/>
      <c r="AI2377" s="1"/>
    </row>
    <row r="2378" spans="4:35">
      <c r="D2378" s="1"/>
      <c r="E2378" s="1"/>
      <c r="F2378" s="1"/>
      <c r="G2378" s="1"/>
      <c r="H2378" s="1"/>
      <c r="I2378" s="99"/>
      <c r="J2378" s="99"/>
      <c r="K2378" s="99"/>
      <c r="L2378" s="99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99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</row>
    <row r="2379" spans="4:35">
      <c r="D2379" s="1"/>
      <c r="E2379" s="1"/>
      <c r="F2379" s="1"/>
      <c r="G2379" s="1"/>
      <c r="H2379" s="1"/>
      <c r="I2379" s="99"/>
      <c r="J2379" s="99"/>
      <c r="K2379" s="99"/>
      <c r="L2379" s="99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99"/>
      <c r="Z2379" s="99"/>
      <c r="AA2379" s="1"/>
      <c r="AB2379" s="1"/>
      <c r="AC2379" s="99"/>
      <c r="AD2379" s="1"/>
      <c r="AE2379" s="1"/>
      <c r="AF2379" s="1"/>
      <c r="AG2379" s="1"/>
      <c r="AH2379" s="1"/>
      <c r="AI2379" s="1"/>
    </row>
    <row r="2380" spans="4:35">
      <c r="D2380" s="1"/>
      <c r="E2380" s="1"/>
      <c r="F2380" s="1"/>
      <c r="G2380" s="1"/>
      <c r="H2380" s="1"/>
      <c r="I2380" s="99"/>
      <c r="J2380" s="99"/>
      <c r="K2380" s="99"/>
      <c r="L2380" s="99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99"/>
      <c r="Z2380" s="99"/>
      <c r="AA2380" s="1"/>
      <c r="AB2380" s="1"/>
      <c r="AC2380" s="99"/>
      <c r="AD2380" s="1"/>
      <c r="AE2380" s="1"/>
      <c r="AF2380" s="1"/>
      <c r="AG2380" s="1"/>
      <c r="AH2380" s="1"/>
      <c r="AI2380" s="1"/>
    </row>
    <row r="2381" spans="4:35">
      <c r="D2381" s="1"/>
      <c r="E2381" s="1"/>
      <c r="F2381" s="1"/>
      <c r="G2381" s="1"/>
      <c r="H2381" s="1"/>
      <c r="I2381" s="99"/>
      <c r="J2381" s="99"/>
      <c r="K2381" s="99"/>
      <c r="L2381" s="99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99"/>
      <c r="Z2381" s="99"/>
      <c r="AA2381" s="1"/>
      <c r="AB2381" s="1"/>
      <c r="AC2381" s="99"/>
      <c r="AD2381" s="1"/>
      <c r="AE2381" s="1"/>
      <c r="AF2381" s="1"/>
      <c r="AG2381" s="1"/>
      <c r="AH2381" s="1"/>
      <c r="AI2381" s="1"/>
    </row>
    <row r="2382" spans="4:35">
      <c r="D2382" s="1"/>
      <c r="E2382" s="1"/>
      <c r="F2382" s="1"/>
      <c r="G2382" s="1"/>
      <c r="H2382" s="1"/>
      <c r="I2382" s="99"/>
      <c r="J2382" s="99"/>
      <c r="K2382" s="99"/>
      <c r="L2382" s="99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99"/>
      <c r="Z2382" s="1"/>
      <c r="AA2382" s="1"/>
      <c r="AB2382" s="1"/>
      <c r="AC2382" s="99"/>
      <c r="AD2382" s="1"/>
      <c r="AE2382" s="1"/>
      <c r="AF2382" s="1"/>
      <c r="AG2382" s="1"/>
      <c r="AH2382" s="1"/>
      <c r="AI2382" s="1"/>
    </row>
    <row r="2383" spans="4:35">
      <c r="D2383" s="1"/>
      <c r="E2383" s="1"/>
      <c r="F2383" s="1"/>
      <c r="G2383" s="1"/>
      <c r="H2383" s="1"/>
      <c r="I2383" s="99"/>
      <c r="J2383" s="99"/>
      <c r="K2383" s="99"/>
      <c r="L2383" s="99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99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</row>
    <row r="2384" spans="4:35">
      <c r="D2384" s="1"/>
      <c r="E2384" s="1"/>
      <c r="F2384" s="1"/>
      <c r="G2384" s="1"/>
      <c r="H2384" s="1"/>
      <c r="I2384" s="99"/>
      <c r="J2384" s="99"/>
      <c r="K2384" s="99"/>
      <c r="L2384" s="99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99"/>
      <c r="Z2384" s="1"/>
      <c r="AA2384" s="1"/>
      <c r="AB2384" s="1"/>
      <c r="AC2384" s="99"/>
      <c r="AD2384" s="1"/>
      <c r="AE2384" s="1"/>
      <c r="AF2384" s="1"/>
      <c r="AG2384" s="1"/>
      <c r="AH2384" s="1"/>
      <c r="AI2384" s="1"/>
    </row>
    <row r="2385" spans="4:35">
      <c r="D2385" s="1"/>
      <c r="E2385" s="1"/>
      <c r="F2385" s="1"/>
      <c r="G2385" s="1"/>
      <c r="H2385" s="1"/>
      <c r="I2385" s="99"/>
      <c r="J2385" s="99"/>
      <c r="K2385" s="99"/>
      <c r="L2385" s="99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99"/>
      <c r="Z2385" s="99"/>
      <c r="AA2385" s="1"/>
      <c r="AB2385" s="1"/>
      <c r="AC2385" s="99"/>
      <c r="AD2385" s="1"/>
      <c r="AE2385" s="1"/>
      <c r="AF2385" s="1"/>
      <c r="AG2385" s="1"/>
      <c r="AH2385" s="1"/>
      <c r="AI2385" s="1"/>
    </row>
    <row r="2386" spans="4:35">
      <c r="D2386" s="1"/>
      <c r="E2386" s="1"/>
      <c r="F2386" s="1"/>
      <c r="G2386" s="1"/>
      <c r="H2386" s="1"/>
      <c r="I2386" s="99"/>
      <c r="J2386" s="99"/>
      <c r="K2386" s="99"/>
      <c r="L2386" s="99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99"/>
      <c r="Z2386" s="1"/>
      <c r="AA2386" s="1"/>
      <c r="AB2386" s="1"/>
      <c r="AC2386" s="99"/>
      <c r="AD2386" s="1"/>
      <c r="AE2386" s="1"/>
      <c r="AF2386" s="1"/>
      <c r="AG2386" s="1"/>
      <c r="AH2386" s="1"/>
      <c r="AI2386" s="1"/>
    </row>
    <row r="2387" spans="4:35">
      <c r="D2387" s="1"/>
      <c r="E2387" s="1"/>
      <c r="F2387" s="1"/>
      <c r="G2387" s="1"/>
      <c r="H2387" s="1"/>
      <c r="I2387" s="99"/>
      <c r="J2387" s="99"/>
      <c r="K2387" s="99"/>
      <c r="L2387" s="99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</row>
    <row r="2388" spans="4:35">
      <c r="D2388" s="1"/>
      <c r="E2388" s="1"/>
      <c r="F2388" s="1"/>
      <c r="G2388" s="1"/>
      <c r="H2388" s="1"/>
      <c r="I2388" s="99"/>
      <c r="J2388" s="99"/>
      <c r="K2388" s="99"/>
      <c r="L2388" s="99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99"/>
      <c r="Z2388" s="1"/>
      <c r="AA2388" s="1"/>
      <c r="AB2388" s="1"/>
      <c r="AC2388" s="99"/>
      <c r="AD2388" s="1"/>
      <c r="AE2388" s="1"/>
      <c r="AF2388" s="1"/>
      <c r="AG2388" s="1"/>
      <c r="AH2388" s="1"/>
      <c r="AI2388" s="1"/>
    </row>
    <row r="2389" spans="4:35">
      <c r="D2389" s="1"/>
      <c r="E2389" s="1"/>
      <c r="F2389" s="1"/>
      <c r="G2389" s="1"/>
      <c r="H2389" s="1"/>
      <c r="I2389" s="99"/>
      <c r="J2389" s="99"/>
      <c r="K2389" s="99"/>
      <c r="L2389" s="99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99"/>
      <c r="Z2389" s="1"/>
      <c r="AA2389" s="1"/>
      <c r="AB2389" s="1"/>
      <c r="AC2389" s="99"/>
      <c r="AD2389" s="1"/>
      <c r="AE2389" s="1"/>
      <c r="AF2389" s="1"/>
      <c r="AG2389" s="1"/>
      <c r="AH2389" s="1"/>
      <c r="AI2389" s="1"/>
    </row>
    <row r="2390" spans="4:35">
      <c r="D2390" s="1"/>
      <c r="E2390" s="1"/>
      <c r="F2390" s="1"/>
      <c r="G2390" s="1"/>
      <c r="H2390" s="1"/>
      <c r="I2390" s="99"/>
      <c r="J2390" s="99"/>
      <c r="K2390" s="99"/>
      <c r="L2390" s="99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99"/>
      <c r="Z2390" s="99"/>
      <c r="AA2390" s="1"/>
      <c r="AB2390" s="1"/>
      <c r="AC2390" s="99"/>
      <c r="AD2390" s="1"/>
      <c r="AE2390" s="1"/>
      <c r="AF2390" s="1"/>
      <c r="AG2390" s="1"/>
      <c r="AH2390" s="1"/>
      <c r="AI2390" s="1"/>
    </row>
    <row r="2391" spans="4:35">
      <c r="D2391" s="1"/>
      <c r="E2391" s="1"/>
      <c r="F2391" s="1"/>
      <c r="G2391" s="1"/>
      <c r="H2391" s="1"/>
      <c r="I2391" s="99"/>
      <c r="J2391" s="99"/>
      <c r="K2391" s="99"/>
      <c r="L2391" s="99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99"/>
      <c r="Z2391" s="1"/>
      <c r="AA2391" s="1"/>
      <c r="AB2391" s="1"/>
      <c r="AC2391" s="99"/>
      <c r="AD2391" s="1"/>
      <c r="AE2391" s="1"/>
      <c r="AF2391" s="1"/>
      <c r="AG2391" s="1"/>
      <c r="AH2391" s="1"/>
      <c r="AI2391" s="1"/>
    </row>
    <row r="2392" spans="4:35">
      <c r="D2392" s="1"/>
      <c r="E2392" s="1"/>
      <c r="F2392" s="1"/>
      <c r="G2392" s="1"/>
      <c r="H2392" s="1"/>
      <c r="I2392" s="99"/>
      <c r="J2392" s="99"/>
      <c r="K2392" s="99"/>
      <c r="L2392" s="99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99"/>
      <c r="Z2392" s="99"/>
      <c r="AA2392" s="1"/>
      <c r="AB2392" s="1"/>
      <c r="AC2392" s="99"/>
      <c r="AD2392" s="1"/>
      <c r="AE2392" s="1"/>
      <c r="AF2392" s="1"/>
      <c r="AG2392" s="1"/>
      <c r="AH2392" s="1"/>
      <c r="AI2392" s="1"/>
    </row>
    <row r="2393" spans="4:35">
      <c r="D2393" s="1"/>
      <c r="E2393" s="1"/>
      <c r="F2393" s="1"/>
      <c r="G2393" s="1"/>
      <c r="H2393" s="1"/>
      <c r="I2393" s="99"/>
      <c r="J2393" s="99"/>
      <c r="K2393" s="99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</row>
    <row r="2394" spans="4:35">
      <c r="D2394" s="1"/>
      <c r="E2394" s="1"/>
      <c r="F2394" s="1"/>
      <c r="G2394" s="1"/>
      <c r="H2394" s="1"/>
      <c r="I2394" s="99"/>
      <c r="J2394" s="99"/>
      <c r="K2394" s="99"/>
      <c r="L2394" s="99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</row>
    <row r="2395" spans="4:35">
      <c r="D2395" s="1"/>
      <c r="E2395" s="1"/>
      <c r="F2395" s="1"/>
      <c r="G2395" s="1"/>
      <c r="H2395" s="1"/>
      <c r="I2395" s="99"/>
      <c r="J2395" s="99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</row>
    <row r="2396" spans="4:35">
      <c r="D2396" s="1"/>
      <c r="E2396" s="1"/>
      <c r="F2396" s="1"/>
      <c r="G2396" s="1"/>
      <c r="H2396" s="1"/>
      <c r="I2396" s="99"/>
      <c r="J2396" s="99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</row>
    <row r="2397" spans="4:35">
      <c r="D2397" s="1"/>
      <c r="E2397" s="1"/>
      <c r="F2397" s="1"/>
      <c r="G2397" s="1"/>
      <c r="H2397" s="1"/>
      <c r="I2397" s="99"/>
      <c r="J2397" s="99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</row>
    <row r="2398" spans="4:35">
      <c r="D2398" s="1"/>
      <c r="E2398" s="1"/>
      <c r="F2398" s="1"/>
      <c r="G2398" s="1"/>
      <c r="H2398" s="1"/>
      <c r="I2398" s="99"/>
      <c r="J2398" s="99"/>
      <c r="K2398" s="99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</row>
    <row r="2399" spans="4:35">
      <c r="D2399" s="1"/>
      <c r="E2399" s="1"/>
      <c r="F2399" s="1"/>
      <c r="G2399" s="1"/>
      <c r="H2399" s="1"/>
      <c r="I2399" s="99"/>
      <c r="J2399" s="1"/>
      <c r="K2399" s="99"/>
      <c r="L2399" s="99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99"/>
      <c r="Z2399" s="1"/>
      <c r="AA2399" s="1"/>
      <c r="AB2399" s="1"/>
      <c r="AC2399" s="99"/>
      <c r="AD2399" s="1"/>
      <c r="AE2399" s="1"/>
      <c r="AF2399" s="1"/>
      <c r="AG2399" s="1"/>
      <c r="AH2399" s="1"/>
      <c r="AI2399" s="1"/>
    </row>
    <row r="2400" spans="4:35">
      <c r="D2400" s="1"/>
      <c r="E2400" s="1"/>
      <c r="F2400" s="1"/>
      <c r="G2400" s="1"/>
      <c r="H2400" s="1"/>
      <c r="I2400" s="99"/>
      <c r="J2400" s="99"/>
      <c r="K2400" s="99"/>
      <c r="L2400" s="99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99"/>
      <c r="Z2400" s="99"/>
      <c r="AA2400" s="1"/>
      <c r="AB2400" s="1"/>
      <c r="AC2400" s="99"/>
      <c r="AD2400" s="1"/>
      <c r="AE2400" s="1"/>
      <c r="AF2400" s="1"/>
      <c r="AG2400" s="1"/>
      <c r="AH2400" s="1"/>
      <c r="AI2400" s="1"/>
    </row>
    <row r="2401" spans="4:35">
      <c r="D2401" s="1"/>
      <c r="E2401" s="1"/>
      <c r="F2401" s="1"/>
      <c r="G2401" s="1"/>
      <c r="H2401" s="1"/>
      <c r="I2401" s="99"/>
      <c r="J2401" s="99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</row>
    <row r="2402" spans="4:35">
      <c r="D2402" s="1"/>
      <c r="E2402" s="1"/>
      <c r="F2402" s="1"/>
      <c r="G2402" s="1"/>
      <c r="H2402" s="1"/>
      <c r="I2402" s="99"/>
      <c r="J2402" s="99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</row>
    <row r="2403" spans="4:35">
      <c r="D2403" s="1"/>
      <c r="E2403" s="1"/>
      <c r="F2403" s="1"/>
      <c r="G2403" s="1"/>
      <c r="H2403" s="1"/>
      <c r="I2403" s="99"/>
      <c r="J2403" s="99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</row>
    <row r="2404" spans="4:35">
      <c r="D2404" s="1"/>
      <c r="E2404" s="1"/>
      <c r="F2404" s="1"/>
      <c r="G2404" s="1"/>
      <c r="H2404" s="1"/>
      <c r="I2404" s="99"/>
      <c r="J2404" s="99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</row>
    <row r="2405" spans="4:35">
      <c r="D2405" s="1"/>
      <c r="E2405" s="1"/>
      <c r="F2405" s="1"/>
      <c r="G2405" s="1"/>
      <c r="H2405" s="1"/>
      <c r="I2405" s="99"/>
      <c r="J2405" s="99"/>
      <c r="K2405" s="99"/>
      <c r="L2405" s="99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99"/>
      <c r="Z2405" s="1"/>
      <c r="AA2405" s="1"/>
      <c r="AB2405" s="1"/>
      <c r="AC2405" s="99"/>
      <c r="AD2405" s="1"/>
      <c r="AE2405" s="1"/>
      <c r="AF2405" s="1"/>
      <c r="AG2405" s="1"/>
      <c r="AH2405" s="1"/>
      <c r="AI2405" s="1"/>
    </row>
    <row r="2406" spans="4:35">
      <c r="D2406" s="1"/>
      <c r="E2406" s="1"/>
      <c r="F2406" s="1"/>
      <c r="G2406" s="1"/>
      <c r="H2406" s="1"/>
      <c r="I2406" s="99"/>
      <c r="J2406" s="99"/>
      <c r="K2406" s="99"/>
      <c r="L2406" s="99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99"/>
      <c r="Z2406" s="99"/>
      <c r="AA2406" s="1"/>
      <c r="AB2406" s="1"/>
      <c r="AC2406" s="99"/>
      <c r="AD2406" s="1"/>
      <c r="AE2406" s="1"/>
      <c r="AF2406" s="1"/>
      <c r="AG2406" s="1"/>
      <c r="AH2406" s="1"/>
      <c r="AI2406" s="1"/>
    </row>
    <row r="2407" spans="4:35">
      <c r="D2407" s="1"/>
      <c r="E2407" s="1"/>
      <c r="F2407" s="1"/>
      <c r="G2407" s="1"/>
      <c r="H2407" s="1"/>
      <c r="I2407" s="99"/>
      <c r="J2407" s="99"/>
      <c r="K2407" s="99"/>
      <c r="L2407" s="99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99"/>
      <c r="Z2407" s="1"/>
      <c r="AA2407" s="1"/>
      <c r="AB2407" s="1"/>
      <c r="AC2407" s="99"/>
      <c r="AD2407" s="1"/>
      <c r="AE2407" s="1"/>
      <c r="AF2407" s="1"/>
      <c r="AG2407" s="1"/>
      <c r="AH2407" s="1"/>
      <c r="AI2407" s="1"/>
    </row>
    <row r="2408" spans="4:35">
      <c r="D2408" s="1"/>
      <c r="E2408" s="1"/>
      <c r="F2408" s="1"/>
      <c r="G2408" s="1"/>
      <c r="H2408" s="1"/>
      <c r="I2408" s="99"/>
      <c r="J2408" s="99"/>
      <c r="K2408" s="99"/>
      <c r="L2408" s="99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</row>
    <row r="2409" spans="4:35">
      <c r="D2409" s="1"/>
      <c r="E2409" s="1"/>
      <c r="F2409" s="1"/>
      <c r="G2409" s="1"/>
      <c r="H2409" s="1"/>
      <c r="I2409" s="99"/>
      <c r="J2409" s="99"/>
      <c r="K2409" s="99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</row>
    <row r="2410" spans="4:35">
      <c r="D2410" s="1"/>
      <c r="E2410" s="1"/>
      <c r="F2410" s="1"/>
      <c r="G2410" s="1"/>
      <c r="H2410" s="1"/>
      <c r="I2410" s="99"/>
      <c r="J2410" s="99"/>
      <c r="K2410" s="99"/>
      <c r="L2410" s="99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99"/>
      <c r="Z2410" s="99"/>
      <c r="AA2410" s="1"/>
      <c r="AB2410" s="1"/>
      <c r="AC2410" s="99"/>
      <c r="AD2410" s="1"/>
      <c r="AE2410" s="1"/>
      <c r="AF2410" s="1"/>
      <c r="AG2410" s="1"/>
      <c r="AH2410" s="1"/>
      <c r="AI2410" s="1"/>
    </row>
    <row r="2411" spans="4:35">
      <c r="D2411" s="1"/>
      <c r="E2411" s="1"/>
      <c r="F2411" s="1"/>
      <c r="G2411" s="1"/>
      <c r="H2411" s="1"/>
      <c r="I2411" s="99"/>
      <c r="J2411" s="99"/>
      <c r="K2411" s="99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</row>
    <row r="2412" spans="4:35">
      <c r="D2412" s="1"/>
      <c r="E2412" s="1"/>
      <c r="F2412" s="1"/>
      <c r="G2412" s="1"/>
      <c r="H2412" s="1"/>
      <c r="I2412" s="99"/>
      <c r="J2412" s="99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</row>
    <row r="2413" spans="4:35">
      <c r="D2413" s="1"/>
      <c r="E2413" s="1"/>
      <c r="F2413" s="1"/>
      <c r="G2413" s="1"/>
      <c r="H2413" s="1"/>
      <c r="I2413" s="99"/>
      <c r="J2413" s="99"/>
      <c r="K2413" s="99"/>
      <c r="L2413" s="99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99"/>
      <c r="Z2413" s="1"/>
      <c r="AA2413" s="1"/>
      <c r="AB2413" s="1"/>
      <c r="AC2413" s="99"/>
      <c r="AD2413" s="1"/>
      <c r="AE2413" s="1"/>
      <c r="AF2413" s="1"/>
      <c r="AG2413" s="1"/>
      <c r="AH2413" s="1"/>
      <c r="AI2413" s="1"/>
    </row>
    <row r="2414" spans="4:35">
      <c r="D2414" s="1"/>
      <c r="E2414" s="1"/>
      <c r="F2414" s="1"/>
      <c r="G2414" s="1"/>
      <c r="H2414" s="1"/>
      <c r="I2414" s="99"/>
      <c r="J2414" s="99"/>
      <c r="K2414" s="99"/>
      <c r="L2414" s="99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99"/>
      <c r="Z2414" s="1"/>
      <c r="AA2414" s="1"/>
      <c r="AB2414" s="1"/>
      <c r="AC2414" s="99"/>
      <c r="AD2414" s="1"/>
      <c r="AE2414" s="1"/>
      <c r="AF2414" s="1"/>
      <c r="AG2414" s="1"/>
      <c r="AH2414" s="1"/>
      <c r="AI2414" s="1"/>
    </row>
    <row r="2415" spans="4:35">
      <c r="D2415" s="1"/>
      <c r="E2415" s="1"/>
      <c r="F2415" s="1"/>
      <c r="G2415" s="1"/>
      <c r="H2415" s="1"/>
      <c r="I2415" s="99"/>
      <c r="J2415" s="99"/>
      <c r="K2415" s="99"/>
      <c r="L2415" s="99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99"/>
      <c r="Z2415" s="99"/>
      <c r="AA2415" s="1"/>
      <c r="AB2415" s="1"/>
      <c r="AC2415" s="99"/>
      <c r="AD2415" s="1"/>
      <c r="AE2415" s="1"/>
      <c r="AF2415" s="1"/>
      <c r="AG2415" s="1"/>
      <c r="AH2415" s="1"/>
      <c r="AI2415" s="1"/>
    </row>
    <row r="2416" spans="4:35">
      <c r="D2416" s="1"/>
      <c r="E2416" s="1"/>
      <c r="F2416" s="1"/>
      <c r="G2416" s="1"/>
      <c r="H2416" s="1"/>
      <c r="I2416" s="99"/>
      <c r="J2416" s="99"/>
      <c r="K2416" s="99"/>
      <c r="L2416" s="99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99"/>
      <c r="Z2416" s="99"/>
      <c r="AA2416" s="1"/>
      <c r="AB2416" s="1"/>
      <c r="AC2416" s="99"/>
      <c r="AD2416" s="1"/>
      <c r="AE2416" s="1"/>
      <c r="AF2416" s="1"/>
      <c r="AG2416" s="1"/>
      <c r="AH2416" s="1"/>
      <c r="AI2416" s="1"/>
    </row>
    <row r="2417" spans="4:35">
      <c r="D2417" s="1"/>
      <c r="E2417" s="1"/>
      <c r="F2417" s="1"/>
      <c r="G2417" s="1"/>
      <c r="H2417" s="1"/>
      <c r="I2417" s="99"/>
      <c r="J2417" s="99"/>
      <c r="K2417" s="99"/>
      <c r="L2417" s="99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99"/>
      <c r="Z2417" s="99"/>
      <c r="AA2417" s="1"/>
      <c r="AB2417" s="1"/>
      <c r="AC2417" s="99"/>
      <c r="AD2417" s="1"/>
      <c r="AE2417" s="1"/>
      <c r="AF2417" s="1"/>
      <c r="AG2417" s="1"/>
      <c r="AH2417" s="1"/>
      <c r="AI2417" s="1"/>
    </row>
    <row r="2418" spans="4:35">
      <c r="D2418" s="1"/>
      <c r="E2418" s="1"/>
      <c r="F2418" s="1"/>
      <c r="G2418" s="1"/>
      <c r="H2418" s="1"/>
      <c r="I2418" s="99"/>
      <c r="J2418" s="99"/>
      <c r="K2418" s="99"/>
      <c r="L2418" s="99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99"/>
      <c r="Z2418" s="1"/>
      <c r="AA2418" s="1"/>
      <c r="AB2418" s="1"/>
      <c r="AC2418" s="99"/>
      <c r="AD2418" s="1"/>
      <c r="AE2418" s="1"/>
      <c r="AF2418" s="1"/>
      <c r="AG2418" s="1"/>
      <c r="AH2418" s="1"/>
      <c r="AI2418" s="1"/>
    </row>
    <row r="2419" spans="4:35">
      <c r="D2419" s="1"/>
      <c r="E2419" s="1"/>
      <c r="F2419" s="1"/>
      <c r="G2419" s="1"/>
      <c r="H2419" s="1"/>
      <c r="I2419" s="99"/>
      <c r="J2419" s="99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</row>
    <row r="2420" spans="4:35">
      <c r="D2420" s="1"/>
      <c r="E2420" s="1"/>
      <c r="F2420" s="1"/>
      <c r="G2420" s="1"/>
      <c r="H2420" s="1"/>
      <c r="I2420" s="99"/>
      <c r="J2420" s="99"/>
      <c r="K2420" s="99"/>
      <c r="L2420" s="99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99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</row>
    <row r="2421" spans="4:35">
      <c r="D2421" s="1"/>
      <c r="E2421" s="1"/>
      <c r="F2421" s="1"/>
      <c r="G2421" s="1"/>
      <c r="H2421" s="1"/>
      <c r="I2421" s="99"/>
      <c r="J2421" s="99"/>
      <c r="K2421" s="99"/>
      <c r="L2421" s="99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</row>
    <row r="2422" spans="4:35">
      <c r="D2422" s="1"/>
      <c r="E2422" s="1"/>
      <c r="F2422" s="1"/>
      <c r="G2422" s="1"/>
      <c r="H2422" s="1"/>
      <c r="I2422" s="99"/>
      <c r="J2422" s="99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</row>
    <row r="2423" spans="4:35">
      <c r="D2423" s="1"/>
      <c r="E2423" s="1"/>
      <c r="F2423" s="1"/>
      <c r="G2423" s="1"/>
      <c r="H2423" s="1"/>
      <c r="I2423" s="99"/>
      <c r="J2423" s="99"/>
      <c r="K2423" s="99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</row>
    <row r="2424" spans="4:35">
      <c r="D2424" s="1"/>
      <c r="E2424" s="1"/>
      <c r="F2424" s="1"/>
      <c r="G2424" s="1"/>
      <c r="H2424" s="1"/>
      <c r="I2424" s="99"/>
      <c r="J2424" s="99"/>
      <c r="K2424" s="99"/>
      <c r="L2424" s="99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99"/>
      <c r="Z2424" s="1"/>
      <c r="AA2424" s="1"/>
      <c r="AB2424" s="1"/>
      <c r="AC2424" s="99"/>
      <c r="AD2424" s="1"/>
      <c r="AE2424" s="1"/>
      <c r="AF2424" s="1"/>
      <c r="AG2424" s="1"/>
      <c r="AH2424" s="1"/>
      <c r="AI2424" s="1"/>
    </row>
    <row r="2425" spans="4:35">
      <c r="D2425" s="1"/>
      <c r="E2425" s="1"/>
      <c r="F2425" s="1"/>
      <c r="G2425" s="1"/>
      <c r="H2425" s="1"/>
      <c r="I2425" s="99"/>
      <c r="J2425" s="99"/>
      <c r="K2425" s="99"/>
      <c r="L2425" s="99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</row>
    <row r="2426" spans="4:35">
      <c r="D2426" s="1"/>
      <c r="E2426" s="1"/>
      <c r="F2426" s="1"/>
      <c r="G2426" s="1"/>
      <c r="H2426" s="1"/>
      <c r="I2426" s="99"/>
      <c r="J2426" s="99"/>
      <c r="K2426" s="99"/>
      <c r="L2426" s="99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</row>
    <row r="2427" spans="4:35">
      <c r="D2427" s="1"/>
      <c r="E2427" s="1"/>
      <c r="F2427" s="1"/>
      <c r="G2427" s="1"/>
      <c r="H2427" s="1"/>
      <c r="I2427" s="99"/>
      <c r="J2427" s="99"/>
      <c r="K2427" s="99"/>
      <c r="L2427" s="99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99"/>
      <c r="Z2427" s="99"/>
      <c r="AA2427" s="1"/>
      <c r="AB2427" s="1"/>
      <c r="AC2427" s="99"/>
      <c r="AD2427" s="1"/>
      <c r="AE2427" s="1"/>
      <c r="AF2427" s="1"/>
      <c r="AG2427" s="1"/>
      <c r="AH2427" s="1"/>
      <c r="AI2427" s="1"/>
    </row>
    <row r="2428" spans="4:35">
      <c r="D2428" s="1"/>
      <c r="E2428" s="1"/>
      <c r="F2428" s="1"/>
      <c r="G2428" s="1"/>
      <c r="H2428" s="1"/>
      <c r="I2428" s="99"/>
      <c r="J2428" s="99"/>
      <c r="K2428" s="99"/>
      <c r="L2428" s="99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99"/>
      <c r="Z2428" s="1"/>
      <c r="AA2428" s="1"/>
      <c r="AB2428" s="1"/>
      <c r="AC2428" s="99"/>
      <c r="AD2428" s="1"/>
      <c r="AE2428" s="1"/>
      <c r="AF2428" s="1"/>
      <c r="AG2428" s="1"/>
      <c r="AH2428" s="1"/>
      <c r="AI2428" s="1"/>
    </row>
    <row r="2429" spans="4:35">
      <c r="D2429" s="1"/>
      <c r="E2429" s="1"/>
      <c r="F2429" s="1"/>
      <c r="G2429" s="1"/>
      <c r="H2429" s="1"/>
      <c r="I2429" s="99"/>
      <c r="J2429" s="99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</row>
    <row r="2430" spans="4:35">
      <c r="D2430" s="1"/>
      <c r="E2430" s="1"/>
      <c r="F2430" s="1"/>
      <c r="G2430" s="1"/>
      <c r="H2430" s="1"/>
      <c r="I2430" s="99"/>
      <c r="J2430" s="99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</row>
    <row r="2431" spans="4:35">
      <c r="D2431" s="1"/>
      <c r="E2431" s="1"/>
      <c r="F2431" s="1"/>
      <c r="G2431" s="1"/>
      <c r="H2431" s="1"/>
      <c r="I2431" s="99"/>
      <c r="J2431" s="99"/>
      <c r="K2431" s="99"/>
      <c r="L2431" s="99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99"/>
      <c r="Z2431" s="99"/>
      <c r="AA2431" s="1"/>
      <c r="AB2431" s="1"/>
      <c r="AC2431" s="99"/>
      <c r="AD2431" s="1"/>
      <c r="AE2431" s="1"/>
      <c r="AF2431" s="1"/>
      <c r="AG2431" s="1"/>
      <c r="AH2431" s="1"/>
      <c r="AI2431" s="1"/>
    </row>
    <row r="2432" spans="4:35">
      <c r="D2432" s="1"/>
      <c r="E2432" s="1"/>
      <c r="F2432" s="1"/>
      <c r="G2432" s="1"/>
      <c r="H2432" s="1"/>
      <c r="I2432" s="99"/>
      <c r="J2432" s="99"/>
      <c r="K2432" s="99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</row>
    <row r="2433" spans="4:35">
      <c r="D2433" s="1"/>
      <c r="E2433" s="1"/>
      <c r="F2433" s="1"/>
      <c r="G2433" s="1"/>
      <c r="H2433" s="1"/>
      <c r="I2433" s="99"/>
      <c r="J2433" s="99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</row>
    <row r="2434" spans="4:35">
      <c r="D2434" s="1"/>
      <c r="E2434" s="1"/>
      <c r="F2434" s="1"/>
      <c r="G2434" s="1"/>
      <c r="H2434" s="1"/>
      <c r="I2434" s="99"/>
      <c r="J2434" s="99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</row>
    <row r="2435" spans="4:35">
      <c r="D2435" s="1"/>
      <c r="E2435" s="1"/>
      <c r="F2435" s="1"/>
      <c r="G2435" s="1"/>
      <c r="H2435" s="1"/>
      <c r="I2435" s="99"/>
      <c r="J2435" s="99"/>
      <c r="K2435" s="99"/>
      <c r="L2435" s="99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99"/>
      <c r="Z2435" s="1"/>
      <c r="AA2435" s="1"/>
      <c r="AB2435" s="1"/>
      <c r="AC2435" s="99"/>
      <c r="AD2435" s="1"/>
      <c r="AE2435" s="1"/>
      <c r="AF2435" s="1"/>
      <c r="AG2435" s="1"/>
      <c r="AH2435" s="1"/>
      <c r="AI2435" s="1"/>
    </row>
    <row r="2436" spans="4:35">
      <c r="D2436" s="1"/>
      <c r="E2436" s="1"/>
      <c r="F2436" s="1"/>
      <c r="G2436" s="1"/>
      <c r="H2436" s="1"/>
      <c r="I2436" s="99"/>
      <c r="J2436" s="99"/>
      <c r="K2436" s="99"/>
      <c r="L2436" s="99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</row>
    <row r="2437" spans="4:35">
      <c r="D2437" s="1"/>
      <c r="E2437" s="1"/>
      <c r="F2437" s="1"/>
      <c r="G2437" s="1"/>
      <c r="H2437" s="1"/>
      <c r="I2437" s="99"/>
      <c r="J2437" s="99"/>
      <c r="K2437" s="99"/>
      <c r="L2437" s="99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99"/>
      <c r="Z2437" s="1"/>
      <c r="AA2437" s="1"/>
      <c r="AB2437" s="1"/>
      <c r="AC2437" s="99"/>
      <c r="AD2437" s="1"/>
      <c r="AE2437" s="1"/>
      <c r="AF2437" s="1"/>
      <c r="AG2437" s="1"/>
      <c r="AH2437" s="1"/>
      <c r="AI2437" s="1"/>
    </row>
    <row r="2438" spans="4:35">
      <c r="D2438" s="1"/>
      <c r="E2438" s="1"/>
      <c r="F2438" s="1"/>
      <c r="G2438" s="1"/>
      <c r="H2438" s="1"/>
      <c r="I2438" s="99"/>
      <c r="J2438" s="99"/>
      <c r="K2438" s="99"/>
      <c r="L2438" s="99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99"/>
      <c r="Z2438" s="99"/>
      <c r="AA2438" s="1"/>
      <c r="AB2438" s="1"/>
      <c r="AC2438" s="99"/>
      <c r="AD2438" s="1"/>
      <c r="AE2438" s="1"/>
      <c r="AF2438" s="1"/>
      <c r="AG2438" s="1"/>
      <c r="AH2438" s="1"/>
      <c r="AI2438" s="1"/>
    </row>
    <row r="2439" spans="4:35">
      <c r="D2439" s="1"/>
      <c r="E2439" s="1"/>
      <c r="F2439" s="1"/>
      <c r="G2439" s="1"/>
      <c r="H2439" s="1"/>
      <c r="I2439" s="99"/>
      <c r="J2439" s="99"/>
      <c r="K2439" s="99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</row>
    <row r="2440" spans="4:35">
      <c r="D2440" s="1"/>
      <c r="E2440" s="1"/>
      <c r="F2440" s="1"/>
      <c r="G2440" s="1"/>
      <c r="H2440" s="1"/>
      <c r="I2440" s="99"/>
      <c r="J2440" s="99"/>
      <c r="K2440" s="99"/>
      <c r="L2440" s="99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99"/>
      <c r="Z2440" s="1"/>
      <c r="AA2440" s="1"/>
      <c r="AB2440" s="1"/>
      <c r="AC2440" s="99"/>
      <c r="AD2440" s="1"/>
      <c r="AE2440" s="1"/>
      <c r="AF2440" s="1"/>
      <c r="AG2440" s="1"/>
      <c r="AH2440" s="1"/>
      <c r="AI2440" s="1"/>
    </row>
    <row r="2441" spans="4:35">
      <c r="D2441" s="1"/>
      <c r="E2441" s="1"/>
      <c r="F2441" s="1"/>
      <c r="G2441" s="1"/>
      <c r="H2441" s="1"/>
      <c r="I2441" s="99"/>
      <c r="J2441" s="99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</row>
    <row r="2442" spans="4:35">
      <c r="D2442" s="1"/>
      <c r="E2442" s="1"/>
      <c r="F2442" s="1"/>
      <c r="G2442" s="1"/>
      <c r="H2442" s="1"/>
      <c r="I2442" s="99"/>
      <c r="J2442" s="99"/>
      <c r="K2442" s="99"/>
      <c r="L2442" s="99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99"/>
      <c r="Z2442" s="99"/>
      <c r="AA2442" s="1"/>
      <c r="AB2442" s="1"/>
      <c r="AC2442" s="99"/>
      <c r="AD2442" s="1"/>
      <c r="AE2442" s="1"/>
      <c r="AF2442" s="1"/>
      <c r="AG2442" s="1"/>
      <c r="AH2442" s="1"/>
      <c r="AI2442" s="1"/>
    </row>
    <row r="2443" spans="4:35">
      <c r="D2443" s="1"/>
      <c r="E2443" s="1"/>
      <c r="F2443" s="1"/>
      <c r="G2443" s="1"/>
      <c r="H2443" s="1"/>
      <c r="I2443" s="99"/>
      <c r="J2443" s="99"/>
      <c r="K2443" s="99"/>
      <c r="L2443" s="99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99"/>
      <c r="Z2443" s="99"/>
      <c r="AA2443" s="1"/>
      <c r="AB2443" s="1"/>
      <c r="AC2443" s="99"/>
      <c r="AD2443" s="1"/>
      <c r="AE2443" s="1"/>
      <c r="AF2443" s="1"/>
      <c r="AG2443" s="1"/>
      <c r="AH2443" s="1"/>
      <c r="AI2443" s="1"/>
    </row>
    <row r="2444" spans="4:35">
      <c r="D2444" s="1"/>
      <c r="E2444" s="1"/>
      <c r="F2444" s="1"/>
      <c r="G2444" s="1"/>
      <c r="H2444" s="1"/>
      <c r="I2444" s="99"/>
      <c r="J2444" s="99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</row>
    <row r="2445" spans="4:35">
      <c r="D2445" s="1"/>
      <c r="E2445" s="1"/>
      <c r="F2445" s="1"/>
      <c r="G2445" s="1"/>
      <c r="H2445" s="1"/>
      <c r="I2445" s="99"/>
      <c r="J2445" s="99"/>
      <c r="K2445" s="99"/>
      <c r="L2445" s="99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99"/>
      <c r="Z2445" s="1"/>
      <c r="AA2445" s="1"/>
      <c r="AB2445" s="1"/>
      <c r="AC2445" s="99"/>
      <c r="AD2445" s="1"/>
      <c r="AE2445" s="1"/>
      <c r="AF2445" s="1"/>
      <c r="AG2445" s="1"/>
      <c r="AH2445" s="1"/>
      <c r="AI2445" s="1"/>
    </row>
    <row r="2446" spans="4:35">
      <c r="D2446" s="1"/>
      <c r="E2446" s="1"/>
      <c r="F2446" s="1"/>
      <c r="G2446" s="1"/>
      <c r="H2446" s="1"/>
      <c r="I2446" s="99"/>
      <c r="J2446" s="99"/>
      <c r="K2446" s="99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</row>
    <row r="2447" spans="4:35">
      <c r="D2447" s="1"/>
      <c r="E2447" s="1"/>
      <c r="F2447" s="1"/>
      <c r="G2447" s="1"/>
      <c r="H2447" s="1"/>
      <c r="I2447" s="99"/>
      <c r="J2447" s="99"/>
      <c r="K2447" s="99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</row>
    <row r="2448" spans="4:35">
      <c r="D2448" s="1"/>
      <c r="E2448" s="1"/>
      <c r="F2448" s="1"/>
      <c r="G2448" s="1"/>
      <c r="H2448" s="1"/>
      <c r="I2448" s="99"/>
      <c r="J2448" s="99"/>
      <c r="K2448" s="99"/>
      <c r="L2448" s="99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99"/>
      <c r="Z2448" s="99"/>
      <c r="AA2448" s="1"/>
      <c r="AB2448" s="1"/>
      <c r="AC2448" s="99"/>
      <c r="AD2448" s="1"/>
      <c r="AE2448" s="1"/>
      <c r="AF2448" s="1"/>
      <c r="AG2448" s="1"/>
      <c r="AH2448" s="1"/>
      <c r="AI2448" s="1"/>
    </row>
    <row r="2449" spans="4:35">
      <c r="D2449" s="1"/>
      <c r="E2449" s="1"/>
      <c r="F2449" s="1"/>
      <c r="G2449" s="1"/>
      <c r="H2449" s="1"/>
      <c r="I2449" s="99"/>
      <c r="J2449" s="99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</row>
    <row r="2450" spans="4:35">
      <c r="D2450" s="1"/>
      <c r="E2450" s="1"/>
      <c r="F2450" s="1"/>
      <c r="G2450" s="1"/>
      <c r="H2450" s="1"/>
      <c r="I2450" s="99"/>
      <c r="J2450" s="99"/>
      <c r="K2450" s="99"/>
      <c r="L2450" s="99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99"/>
      <c r="Z2450" s="99"/>
      <c r="AA2450" s="1"/>
      <c r="AB2450" s="1"/>
      <c r="AC2450" s="99"/>
      <c r="AD2450" s="1"/>
      <c r="AE2450" s="1"/>
      <c r="AF2450" s="1"/>
      <c r="AG2450" s="1"/>
      <c r="AH2450" s="1"/>
      <c r="AI2450" s="1"/>
    </row>
    <row r="2451" spans="4:35">
      <c r="D2451" s="1"/>
      <c r="E2451" s="1"/>
      <c r="F2451" s="1"/>
      <c r="G2451" s="1"/>
      <c r="H2451" s="1"/>
      <c r="I2451" s="99"/>
      <c r="J2451" s="99"/>
      <c r="K2451" s="99"/>
      <c r="L2451" s="99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99"/>
      <c r="Z2451" s="1"/>
      <c r="AA2451" s="1"/>
      <c r="AB2451" s="1"/>
      <c r="AC2451" s="99"/>
      <c r="AD2451" s="1"/>
      <c r="AE2451" s="1"/>
      <c r="AF2451" s="1"/>
      <c r="AG2451" s="1"/>
      <c r="AH2451" s="1"/>
      <c r="AI2451" s="1"/>
    </row>
    <row r="2452" spans="4:35">
      <c r="D2452" s="1"/>
      <c r="E2452" s="1"/>
      <c r="F2452" s="1"/>
      <c r="G2452" s="1"/>
      <c r="H2452" s="1"/>
      <c r="I2452" s="99"/>
      <c r="J2452" s="99"/>
      <c r="K2452" s="99"/>
      <c r="L2452" s="99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99"/>
      <c r="Z2452" s="1"/>
      <c r="AA2452" s="1"/>
      <c r="AB2452" s="1"/>
      <c r="AC2452" s="99"/>
      <c r="AD2452" s="1"/>
      <c r="AE2452" s="1"/>
      <c r="AF2452" s="1"/>
      <c r="AG2452" s="1"/>
      <c r="AH2452" s="1"/>
      <c r="AI2452" s="1"/>
    </row>
    <row r="2453" spans="4:35">
      <c r="D2453" s="1"/>
      <c r="E2453" s="1"/>
      <c r="F2453" s="1"/>
      <c r="G2453" s="1"/>
      <c r="H2453" s="1"/>
      <c r="I2453" s="99"/>
      <c r="J2453" s="99"/>
      <c r="K2453" s="99"/>
      <c r="L2453" s="99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99"/>
      <c r="Z2453" s="99"/>
      <c r="AA2453" s="1"/>
      <c r="AB2453" s="1"/>
      <c r="AC2453" s="99"/>
      <c r="AD2453" s="1"/>
      <c r="AE2453" s="1"/>
      <c r="AF2453" s="1"/>
      <c r="AG2453" s="1"/>
      <c r="AH2453" s="1"/>
      <c r="AI2453" s="1"/>
    </row>
    <row r="2454" spans="4:35">
      <c r="D2454" s="1"/>
      <c r="E2454" s="1"/>
      <c r="F2454" s="1"/>
      <c r="G2454" s="1"/>
      <c r="H2454" s="1"/>
      <c r="I2454" s="99"/>
      <c r="J2454" s="99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</row>
    <row r="2455" spans="4:35">
      <c r="D2455" s="1"/>
      <c r="E2455" s="1"/>
      <c r="F2455" s="1"/>
      <c r="G2455" s="1"/>
      <c r="H2455" s="1"/>
      <c r="I2455" s="99"/>
      <c r="J2455" s="99"/>
      <c r="K2455" s="99"/>
      <c r="L2455" s="99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</row>
    <row r="2456" spans="4:35">
      <c r="D2456" s="1"/>
      <c r="E2456" s="1"/>
      <c r="F2456" s="1"/>
      <c r="G2456" s="1"/>
      <c r="H2456" s="1"/>
      <c r="I2456" s="99"/>
      <c r="J2456" s="99"/>
      <c r="K2456" s="99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</row>
    <row r="2457" spans="4:35">
      <c r="D2457" s="1"/>
      <c r="E2457" s="1"/>
      <c r="F2457" s="1"/>
      <c r="G2457" s="1"/>
      <c r="H2457" s="1"/>
      <c r="I2457" s="99"/>
      <c r="J2457" s="99"/>
      <c r="K2457" s="99"/>
      <c r="L2457" s="99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99"/>
      <c r="Z2457" s="1"/>
      <c r="AA2457" s="1"/>
      <c r="AB2457" s="1"/>
      <c r="AC2457" s="99"/>
      <c r="AD2457" s="1"/>
      <c r="AE2457" s="1"/>
      <c r="AF2457" s="1"/>
      <c r="AG2457" s="1"/>
      <c r="AH2457" s="1"/>
      <c r="AI2457" s="1"/>
    </row>
    <row r="2458" spans="4:35">
      <c r="D2458" s="1"/>
      <c r="E2458" s="1"/>
      <c r="F2458" s="1"/>
      <c r="G2458" s="1"/>
      <c r="H2458" s="1"/>
      <c r="I2458" s="99"/>
      <c r="J2458" s="99"/>
      <c r="K2458" s="99"/>
      <c r="L2458" s="99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99"/>
      <c r="Z2458" s="1"/>
      <c r="AA2458" s="1"/>
      <c r="AB2458" s="1"/>
      <c r="AC2458" s="99"/>
      <c r="AD2458" s="1"/>
      <c r="AE2458" s="1"/>
      <c r="AF2458" s="1"/>
      <c r="AG2458" s="1"/>
      <c r="AH2458" s="1"/>
      <c r="AI2458" s="1"/>
    </row>
    <row r="2459" spans="4:35">
      <c r="D2459" s="1"/>
      <c r="E2459" s="1"/>
      <c r="F2459" s="1"/>
      <c r="G2459" s="1"/>
      <c r="H2459" s="1"/>
      <c r="I2459" s="99"/>
      <c r="J2459" s="99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</row>
    <row r="2460" spans="4:35">
      <c r="D2460" s="1"/>
      <c r="E2460" s="1"/>
      <c r="F2460" s="1"/>
      <c r="G2460" s="1"/>
      <c r="H2460" s="1"/>
      <c r="I2460" s="99"/>
      <c r="J2460" s="99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</row>
    <row r="2461" spans="4:35">
      <c r="D2461" s="1"/>
      <c r="E2461" s="1"/>
      <c r="F2461" s="1"/>
      <c r="G2461" s="1"/>
      <c r="H2461" s="1"/>
      <c r="I2461" s="99"/>
      <c r="J2461" s="99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</row>
    <row r="2462" spans="4:35">
      <c r="D2462" s="1"/>
      <c r="E2462" s="1"/>
      <c r="F2462" s="1"/>
      <c r="G2462" s="1"/>
      <c r="H2462" s="1"/>
      <c r="I2462" s="99"/>
      <c r="J2462" s="99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</row>
    <row r="2463" spans="4:35">
      <c r="D2463" s="1"/>
      <c r="E2463" s="1"/>
      <c r="F2463" s="1"/>
      <c r="G2463" s="1"/>
      <c r="H2463" s="1"/>
      <c r="I2463" s="99"/>
      <c r="J2463" s="99"/>
      <c r="K2463" s="99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</row>
    <row r="2464" spans="4:35">
      <c r="D2464" s="1"/>
      <c r="E2464" s="1"/>
      <c r="F2464" s="1"/>
      <c r="G2464" s="1"/>
      <c r="H2464" s="1"/>
      <c r="I2464" s="99"/>
      <c r="J2464" s="99"/>
      <c r="K2464" s="99"/>
      <c r="L2464" s="99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</row>
    <row r="2465" spans="4:35">
      <c r="D2465" s="1"/>
      <c r="E2465" s="1"/>
      <c r="F2465" s="1"/>
      <c r="G2465" s="1"/>
      <c r="H2465" s="1"/>
      <c r="I2465" s="99"/>
      <c r="J2465" s="99"/>
      <c r="K2465" s="99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</row>
    <row r="2466" spans="4:35">
      <c r="D2466" s="1"/>
      <c r="E2466" s="1"/>
      <c r="F2466" s="1"/>
      <c r="G2466" s="1"/>
      <c r="H2466" s="1"/>
      <c r="I2466" s="99"/>
      <c r="J2466" s="99"/>
      <c r="K2466" s="99"/>
      <c r="L2466" s="99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</row>
    <row r="2467" spans="4:35">
      <c r="D2467" s="1"/>
      <c r="E2467" s="1"/>
      <c r="F2467" s="1"/>
      <c r="G2467" s="1"/>
      <c r="H2467" s="1"/>
      <c r="I2467" s="99"/>
      <c r="J2467" s="99"/>
      <c r="K2467" s="99"/>
      <c r="L2467" s="99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</row>
    <row r="2468" spans="4:35">
      <c r="D2468" s="1"/>
      <c r="E2468" s="1"/>
      <c r="F2468" s="1"/>
      <c r="G2468" s="1"/>
      <c r="H2468" s="1"/>
      <c r="I2468" s="99"/>
      <c r="J2468" s="99"/>
      <c r="K2468" s="99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</row>
    <row r="2469" spans="4:35">
      <c r="D2469" s="1"/>
      <c r="E2469" s="1"/>
      <c r="F2469" s="1"/>
      <c r="G2469" s="1"/>
      <c r="H2469" s="1"/>
      <c r="I2469" s="99"/>
      <c r="J2469" s="99"/>
      <c r="K2469" s="99"/>
      <c r="L2469" s="99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</row>
    <row r="2470" spans="4:35">
      <c r="D2470" s="1"/>
      <c r="E2470" s="1"/>
      <c r="F2470" s="1"/>
      <c r="G2470" s="1"/>
      <c r="H2470" s="1"/>
      <c r="I2470" s="99"/>
      <c r="J2470" s="99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</row>
    <row r="2471" spans="4:35">
      <c r="D2471" s="1"/>
      <c r="E2471" s="1"/>
      <c r="F2471" s="1"/>
      <c r="G2471" s="1"/>
      <c r="H2471" s="1"/>
      <c r="I2471" s="99"/>
      <c r="J2471" s="1"/>
      <c r="K2471" s="99"/>
      <c r="L2471" s="99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99"/>
      <c r="Z2471" s="1"/>
      <c r="AA2471" s="1"/>
      <c r="AB2471" s="1"/>
      <c r="AC2471" s="99"/>
      <c r="AD2471" s="1"/>
      <c r="AE2471" s="1"/>
      <c r="AF2471" s="1"/>
      <c r="AG2471" s="1"/>
      <c r="AH2471" s="1"/>
      <c r="AI2471" s="1"/>
    </row>
    <row r="2472" spans="4:35">
      <c r="D2472" s="1"/>
      <c r="E2472" s="1"/>
      <c r="F2472" s="1"/>
      <c r="G2472" s="1"/>
      <c r="H2472" s="1"/>
      <c r="I2472" s="99"/>
      <c r="J2472" s="99"/>
      <c r="K2472" s="99"/>
      <c r="L2472" s="99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99"/>
      <c r="Z2472" s="1"/>
      <c r="AA2472" s="1"/>
      <c r="AB2472" s="1"/>
      <c r="AC2472" s="99"/>
      <c r="AD2472" s="1"/>
      <c r="AE2472" s="1"/>
      <c r="AF2472" s="1"/>
      <c r="AG2472" s="1"/>
      <c r="AH2472" s="1"/>
      <c r="AI2472" s="1"/>
    </row>
    <row r="2473" spans="4:35">
      <c r="D2473" s="1"/>
      <c r="E2473" s="1"/>
      <c r="F2473" s="1"/>
      <c r="G2473" s="1"/>
      <c r="H2473" s="1"/>
      <c r="I2473" s="99"/>
      <c r="J2473" s="99"/>
      <c r="K2473" s="99"/>
      <c r="L2473" s="99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99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</row>
    <row r="2474" spans="4:35">
      <c r="D2474" s="1"/>
      <c r="E2474" s="1"/>
      <c r="F2474" s="1"/>
      <c r="G2474" s="1"/>
      <c r="H2474" s="1"/>
      <c r="I2474" s="99"/>
      <c r="J2474" s="99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</row>
    <row r="2475" spans="4:35">
      <c r="D2475" s="1"/>
      <c r="E2475" s="1"/>
      <c r="F2475" s="1"/>
      <c r="G2475" s="1"/>
      <c r="H2475" s="1"/>
      <c r="I2475" s="99"/>
      <c r="J2475" s="99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</row>
    <row r="2476" spans="4:35">
      <c r="D2476" s="1"/>
      <c r="E2476" s="1"/>
      <c r="F2476" s="1"/>
      <c r="G2476" s="1"/>
      <c r="H2476" s="1"/>
      <c r="I2476" s="99"/>
      <c r="J2476" s="99"/>
      <c r="K2476" s="99"/>
      <c r="L2476" s="99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99"/>
      <c r="Z2476" s="1"/>
      <c r="AA2476" s="1"/>
      <c r="AB2476" s="1"/>
      <c r="AC2476" s="99"/>
      <c r="AD2476" s="1"/>
      <c r="AE2476" s="1"/>
      <c r="AF2476" s="1"/>
      <c r="AG2476" s="1"/>
      <c r="AH2476" s="1"/>
      <c r="AI2476" s="1"/>
    </row>
    <row r="2477" spans="4:35">
      <c r="D2477" s="1"/>
      <c r="E2477" s="1"/>
      <c r="F2477" s="1"/>
      <c r="G2477" s="1"/>
      <c r="H2477" s="1"/>
      <c r="I2477" s="99"/>
      <c r="J2477" s="99"/>
      <c r="K2477" s="99"/>
      <c r="L2477" s="99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99"/>
      <c r="Z2477" s="99"/>
      <c r="AA2477" s="1"/>
      <c r="AB2477" s="1"/>
      <c r="AC2477" s="99"/>
      <c r="AD2477" s="1"/>
      <c r="AE2477" s="1"/>
      <c r="AF2477" s="1"/>
      <c r="AG2477" s="1"/>
      <c r="AH2477" s="1"/>
      <c r="AI2477" s="1"/>
    </row>
    <row r="2478" spans="4:35">
      <c r="D2478" s="1"/>
      <c r="E2478" s="1"/>
      <c r="F2478" s="1"/>
      <c r="G2478" s="1"/>
      <c r="H2478" s="1"/>
      <c r="I2478" s="99"/>
      <c r="J2478" s="99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</row>
    <row r="2479" spans="4:35">
      <c r="D2479" s="1"/>
      <c r="E2479" s="1"/>
      <c r="F2479" s="1"/>
      <c r="G2479" s="1"/>
      <c r="H2479" s="1"/>
      <c r="I2479" s="99"/>
      <c r="J2479" s="99"/>
      <c r="K2479" s="99"/>
      <c r="L2479" s="99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</row>
    <row r="2480" spans="4:35">
      <c r="D2480" s="1"/>
      <c r="E2480" s="1"/>
      <c r="F2480" s="1"/>
      <c r="G2480" s="1"/>
      <c r="H2480" s="1"/>
      <c r="I2480" s="99"/>
      <c r="J2480" s="99"/>
      <c r="K2480" s="99"/>
      <c r="L2480" s="99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99"/>
      <c r="Z2480" s="99"/>
      <c r="AA2480" s="1"/>
      <c r="AB2480" s="1"/>
      <c r="AC2480" s="99"/>
      <c r="AD2480" s="1"/>
      <c r="AE2480" s="1"/>
      <c r="AF2480" s="1"/>
      <c r="AG2480" s="1"/>
      <c r="AH2480" s="1"/>
      <c r="AI2480" s="1"/>
    </row>
    <row r="2481" spans="4:35">
      <c r="D2481" s="1"/>
      <c r="E2481" s="1"/>
      <c r="F2481" s="1"/>
      <c r="G2481" s="1"/>
      <c r="H2481" s="1"/>
      <c r="I2481" s="99"/>
      <c r="J2481" s="99"/>
      <c r="K2481" s="99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</row>
    <row r="2482" spans="4:35">
      <c r="D2482" s="1"/>
      <c r="E2482" s="1"/>
      <c r="F2482" s="1"/>
      <c r="G2482" s="1"/>
      <c r="H2482" s="1"/>
      <c r="I2482" s="99"/>
      <c r="J2482" s="99"/>
      <c r="K2482" s="99"/>
      <c r="L2482" s="99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99"/>
      <c r="Z2482" s="1"/>
      <c r="AA2482" s="1"/>
      <c r="AB2482" s="1"/>
      <c r="AC2482" s="99"/>
      <c r="AD2482" s="1"/>
      <c r="AE2482" s="1"/>
      <c r="AF2482" s="1"/>
      <c r="AG2482" s="1"/>
      <c r="AH2482" s="1"/>
      <c r="AI2482" s="1"/>
    </row>
    <row r="2483" spans="4:35">
      <c r="D2483" s="1"/>
      <c r="E2483" s="1"/>
      <c r="F2483" s="1"/>
      <c r="G2483" s="1"/>
      <c r="H2483" s="1"/>
      <c r="I2483" s="99"/>
      <c r="J2483" s="99"/>
      <c r="K2483" s="99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</row>
    <row r="2484" spans="4:35">
      <c r="D2484" s="1"/>
      <c r="E2484" s="1"/>
      <c r="F2484" s="1"/>
      <c r="G2484" s="1"/>
      <c r="H2484" s="1"/>
      <c r="I2484" s="99"/>
      <c r="J2484" s="99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</row>
    <row r="2485" spans="4:35">
      <c r="D2485" s="1"/>
      <c r="E2485" s="1"/>
      <c r="F2485" s="1"/>
      <c r="G2485" s="1"/>
      <c r="H2485" s="1"/>
      <c r="I2485" s="99"/>
      <c r="J2485" s="99"/>
      <c r="K2485" s="99"/>
      <c r="L2485" s="99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99"/>
      <c r="Z2485" s="99"/>
      <c r="AA2485" s="1"/>
      <c r="AB2485" s="1"/>
      <c r="AC2485" s="99"/>
      <c r="AD2485" s="1"/>
      <c r="AE2485" s="1"/>
      <c r="AF2485" s="1"/>
      <c r="AG2485" s="1"/>
      <c r="AH2485" s="1"/>
      <c r="AI2485" s="1"/>
    </row>
    <row r="2486" spans="4:35">
      <c r="D2486" s="1"/>
      <c r="E2486" s="1"/>
      <c r="F2486" s="1"/>
      <c r="G2486" s="1"/>
      <c r="H2486" s="1"/>
      <c r="I2486" s="99"/>
      <c r="J2486" s="99"/>
      <c r="K2486" s="99"/>
      <c r="L2486" s="99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99"/>
      <c r="Z2486" s="99"/>
      <c r="AA2486" s="1"/>
      <c r="AB2486" s="1"/>
      <c r="AC2486" s="99"/>
      <c r="AD2486" s="1"/>
      <c r="AE2486" s="1"/>
      <c r="AF2486" s="1"/>
      <c r="AG2486" s="1"/>
      <c r="AH2486" s="1"/>
      <c r="AI2486" s="1"/>
    </row>
    <row r="2487" spans="4:35">
      <c r="D2487" s="1"/>
      <c r="E2487" s="1"/>
      <c r="F2487" s="1"/>
      <c r="G2487" s="1"/>
      <c r="H2487" s="1"/>
      <c r="I2487" s="99"/>
      <c r="J2487" s="99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</row>
    <row r="2488" spans="4:35">
      <c r="D2488" s="1"/>
      <c r="E2488" s="1"/>
      <c r="F2488" s="1"/>
      <c r="G2488" s="1"/>
      <c r="H2488" s="1"/>
      <c r="I2488" s="99"/>
      <c r="J2488" s="99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</row>
    <row r="2489" spans="4:35">
      <c r="D2489" s="1"/>
      <c r="E2489" s="1"/>
      <c r="F2489" s="1"/>
      <c r="G2489" s="1"/>
      <c r="H2489" s="1"/>
      <c r="I2489" s="99"/>
      <c r="J2489" s="99"/>
      <c r="K2489" s="99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</row>
    <row r="2490" spans="4:35">
      <c r="D2490" s="1"/>
      <c r="E2490" s="1"/>
      <c r="F2490" s="1"/>
      <c r="G2490" s="1"/>
      <c r="H2490" s="1"/>
      <c r="I2490" s="99"/>
      <c r="J2490" s="99"/>
      <c r="K2490" s="99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</row>
    <row r="2491" spans="4:35">
      <c r="D2491" s="1"/>
      <c r="E2491" s="1"/>
      <c r="F2491" s="1"/>
      <c r="G2491" s="1"/>
      <c r="H2491" s="1"/>
      <c r="I2491" s="99"/>
      <c r="J2491" s="99"/>
      <c r="K2491" s="99"/>
      <c r="L2491" s="99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99"/>
      <c r="Z2491" s="1"/>
      <c r="AA2491" s="1"/>
      <c r="AB2491" s="1"/>
      <c r="AC2491" s="99"/>
      <c r="AD2491" s="1"/>
      <c r="AE2491" s="1"/>
      <c r="AF2491" s="1"/>
      <c r="AG2491" s="1"/>
      <c r="AH2491" s="1"/>
      <c r="AI2491" s="1"/>
    </row>
    <row r="2492" spans="4:35">
      <c r="D2492" s="1"/>
      <c r="E2492" s="1"/>
      <c r="F2492" s="1"/>
      <c r="G2492" s="1"/>
      <c r="H2492" s="1"/>
      <c r="I2492" s="99"/>
      <c r="J2492" s="99"/>
      <c r="K2492" s="99"/>
      <c r="L2492" s="99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99"/>
      <c r="Z2492" s="99"/>
      <c r="AA2492" s="1"/>
      <c r="AB2492" s="1"/>
      <c r="AC2492" s="99"/>
      <c r="AD2492" s="1"/>
      <c r="AE2492" s="1"/>
      <c r="AF2492" s="1"/>
      <c r="AG2492" s="1"/>
      <c r="AH2492" s="1"/>
      <c r="AI2492" s="1"/>
    </row>
    <row r="2493" spans="4:35">
      <c r="D2493" s="1"/>
      <c r="E2493" s="1"/>
      <c r="F2493" s="1"/>
      <c r="G2493" s="1"/>
      <c r="H2493" s="1"/>
      <c r="I2493" s="99"/>
      <c r="J2493" s="99"/>
      <c r="K2493" s="99"/>
      <c r="L2493" s="99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</row>
    <row r="2494" spans="4:35">
      <c r="D2494" s="1"/>
      <c r="E2494" s="1"/>
      <c r="F2494" s="1"/>
      <c r="G2494" s="1"/>
      <c r="H2494" s="1"/>
      <c r="I2494" s="99"/>
      <c r="J2494" s="99"/>
      <c r="K2494" s="99"/>
      <c r="L2494" s="99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99"/>
      <c r="Z2494" s="1"/>
      <c r="AA2494" s="1"/>
      <c r="AB2494" s="1"/>
      <c r="AC2494" s="99"/>
      <c r="AD2494" s="1"/>
      <c r="AE2494" s="1"/>
      <c r="AF2494" s="1"/>
      <c r="AG2494" s="1"/>
      <c r="AH2494" s="1"/>
      <c r="AI2494" s="1"/>
    </row>
    <row r="2495" spans="4:35">
      <c r="D2495" s="1"/>
      <c r="E2495" s="1"/>
      <c r="F2495" s="1"/>
      <c r="G2495" s="1"/>
      <c r="H2495" s="1"/>
      <c r="I2495" s="99"/>
      <c r="J2495" s="99"/>
      <c r="K2495" s="99"/>
      <c r="L2495" s="99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99"/>
      <c r="Z2495" s="1"/>
      <c r="AA2495" s="1"/>
      <c r="AB2495" s="1"/>
      <c r="AC2495" s="99"/>
      <c r="AD2495" s="1"/>
      <c r="AE2495" s="1"/>
      <c r="AF2495" s="1"/>
      <c r="AG2495" s="1"/>
      <c r="AH2495" s="1"/>
      <c r="AI2495" s="1"/>
    </row>
    <row r="2496" spans="4:35">
      <c r="D2496" s="1"/>
      <c r="E2496" s="1"/>
      <c r="F2496" s="1"/>
      <c r="G2496" s="1"/>
      <c r="H2496" s="1"/>
      <c r="I2496" s="99"/>
      <c r="J2496" s="99"/>
      <c r="K2496" s="99"/>
      <c r="L2496" s="99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99"/>
      <c r="Z2496" s="99"/>
      <c r="AA2496" s="1"/>
      <c r="AB2496" s="1"/>
      <c r="AC2496" s="99"/>
      <c r="AD2496" s="1"/>
      <c r="AE2496" s="1"/>
      <c r="AF2496" s="1"/>
      <c r="AG2496" s="1"/>
      <c r="AH2496" s="1"/>
      <c r="AI2496" s="1"/>
    </row>
    <row r="2497" spans="4:35">
      <c r="D2497" s="1"/>
      <c r="E2497" s="1"/>
      <c r="F2497" s="1"/>
      <c r="G2497" s="1"/>
      <c r="H2497" s="1"/>
      <c r="I2497" s="99"/>
      <c r="J2497" s="99"/>
      <c r="K2497" s="99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</row>
    <row r="2498" spans="4:35">
      <c r="D2498" s="1"/>
      <c r="E2498" s="1"/>
      <c r="F2498" s="1"/>
      <c r="G2498" s="1"/>
      <c r="H2498" s="1"/>
      <c r="I2498" s="99"/>
      <c r="J2498" s="99"/>
      <c r="K2498" s="99"/>
      <c r="L2498" s="99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99"/>
      <c r="Z2498" s="1"/>
      <c r="AA2498" s="1"/>
      <c r="AB2498" s="1"/>
      <c r="AC2498" s="99"/>
      <c r="AD2498" s="1"/>
      <c r="AE2498" s="1"/>
      <c r="AF2498" s="1"/>
      <c r="AG2498" s="1"/>
      <c r="AH2498" s="1"/>
      <c r="AI2498" s="1"/>
    </row>
    <row r="2499" spans="4:35">
      <c r="D2499" s="1"/>
      <c r="E2499" s="1"/>
      <c r="F2499" s="1"/>
      <c r="G2499" s="1"/>
      <c r="H2499" s="1"/>
      <c r="I2499" s="99"/>
      <c r="J2499" s="99"/>
      <c r="K2499" s="99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</row>
    <row r="2500" spans="4:35">
      <c r="D2500" s="1"/>
      <c r="E2500" s="1"/>
      <c r="F2500" s="1"/>
      <c r="G2500" s="1"/>
      <c r="H2500" s="1"/>
      <c r="I2500" s="99"/>
      <c r="J2500" s="99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</row>
    <row r="2501" spans="4:35">
      <c r="D2501" s="1"/>
      <c r="E2501" s="1"/>
      <c r="F2501" s="1"/>
      <c r="G2501" s="1"/>
      <c r="H2501" s="1"/>
      <c r="I2501" s="99"/>
      <c r="J2501" s="99"/>
      <c r="K2501" s="99"/>
      <c r="L2501" s="99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99"/>
      <c r="Z2501" s="1"/>
      <c r="AA2501" s="1"/>
      <c r="AB2501" s="1"/>
      <c r="AC2501" s="99"/>
      <c r="AD2501" s="1"/>
      <c r="AE2501" s="1"/>
      <c r="AF2501" s="1"/>
      <c r="AG2501" s="1"/>
      <c r="AH2501" s="1"/>
      <c r="AI2501" s="1"/>
    </row>
    <row r="2502" spans="4:35">
      <c r="D2502" s="1"/>
      <c r="E2502" s="1"/>
      <c r="F2502" s="1"/>
      <c r="G2502" s="1"/>
      <c r="H2502" s="1"/>
      <c r="I2502" s="99"/>
      <c r="J2502" s="99"/>
      <c r="K2502" s="99"/>
      <c r="L2502" s="99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99"/>
      <c r="Z2502" s="99"/>
      <c r="AA2502" s="1"/>
      <c r="AB2502" s="1"/>
      <c r="AC2502" s="99"/>
      <c r="AD2502" s="1"/>
      <c r="AE2502" s="1"/>
      <c r="AF2502" s="1"/>
      <c r="AG2502" s="1"/>
      <c r="AH2502" s="1"/>
      <c r="AI2502" s="1"/>
    </row>
    <row r="2503" spans="4:35">
      <c r="D2503" s="1"/>
      <c r="E2503" s="1"/>
      <c r="F2503" s="1"/>
      <c r="G2503" s="1"/>
      <c r="H2503" s="1"/>
      <c r="I2503" s="99"/>
      <c r="J2503" s="99"/>
      <c r="K2503" s="99"/>
      <c r="L2503" s="99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99"/>
      <c r="Z2503" s="99"/>
      <c r="AA2503" s="1"/>
      <c r="AB2503" s="1"/>
      <c r="AC2503" s="99"/>
      <c r="AD2503" s="1"/>
      <c r="AE2503" s="1"/>
      <c r="AF2503" s="1"/>
      <c r="AG2503" s="1"/>
      <c r="AH2503" s="1"/>
      <c r="AI2503" s="1"/>
    </row>
    <row r="2504" spans="4:35">
      <c r="D2504" s="1"/>
      <c r="E2504" s="1"/>
      <c r="F2504" s="1"/>
      <c r="G2504" s="1"/>
      <c r="H2504" s="1"/>
      <c r="I2504" s="99"/>
      <c r="J2504" s="99"/>
      <c r="K2504" s="99"/>
      <c r="L2504" s="99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99"/>
      <c r="Z2504" s="1"/>
      <c r="AA2504" s="1"/>
      <c r="AB2504" s="1"/>
      <c r="AC2504" s="99"/>
      <c r="AD2504" s="1"/>
      <c r="AE2504" s="1"/>
      <c r="AF2504" s="1"/>
      <c r="AG2504" s="1"/>
      <c r="AH2504" s="1"/>
      <c r="AI2504" s="1"/>
    </row>
    <row r="2505" spans="4:35">
      <c r="D2505" s="1"/>
      <c r="E2505" s="1"/>
      <c r="F2505" s="1"/>
      <c r="G2505" s="1"/>
      <c r="H2505" s="1"/>
      <c r="I2505" s="99"/>
      <c r="J2505" s="99"/>
      <c r="K2505" s="99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</row>
    <row r="2506" spans="4:35">
      <c r="D2506" s="1"/>
      <c r="E2506" s="1"/>
      <c r="F2506" s="1"/>
      <c r="G2506" s="1"/>
      <c r="H2506" s="1"/>
      <c r="I2506" s="99"/>
      <c r="J2506" s="99"/>
      <c r="K2506" s="99"/>
      <c r="L2506" s="99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99"/>
      <c r="Z2506" s="99"/>
      <c r="AA2506" s="1"/>
      <c r="AB2506" s="1"/>
      <c r="AC2506" s="99"/>
      <c r="AD2506" s="1"/>
      <c r="AE2506" s="1"/>
      <c r="AF2506" s="1"/>
      <c r="AG2506" s="1"/>
      <c r="AH2506" s="1"/>
      <c r="AI2506" s="1"/>
    </row>
    <row r="2507" spans="4:35">
      <c r="D2507" s="1"/>
      <c r="E2507" s="1"/>
      <c r="F2507" s="1"/>
      <c r="G2507" s="1"/>
      <c r="H2507" s="1"/>
      <c r="I2507" s="99"/>
      <c r="J2507" s="99"/>
      <c r="K2507" s="99"/>
      <c r="L2507" s="99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99"/>
      <c r="Z2507" s="99"/>
      <c r="AA2507" s="1"/>
      <c r="AB2507" s="1"/>
      <c r="AC2507" s="99"/>
      <c r="AD2507" s="1"/>
      <c r="AE2507" s="1"/>
      <c r="AF2507" s="1"/>
      <c r="AG2507" s="1"/>
      <c r="AH2507" s="1"/>
      <c r="AI2507" s="1"/>
    </row>
    <row r="2508" spans="4:35">
      <c r="D2508" s="1"/>
      <c r="E2508" s="1"/>
      <c r="F2508" s="1"/>
      <c r="G2508" s="1"/>
      <c r="H2508" s="1"/>
      <c r="I2508" s="99"/>
      <c r="J2508" s="99"/>
      <c r="K2508" s="99"/>
      <c r="L2508" s="99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99"/>
      <c r="Z2508" s="1"/>
      <c r="AA2508" s="1"/>
      <c r="AB2508" s="1"/>
      <c r="AC2508" s="99"/>
      <c r="AD2508" s="1"/>
      <c r="AE2508" s="1"/>
      <c r="AF2508" s="1"/>
      <c r="AG2508" s="1"/>
      <c r="AH2508" s="1"/>
      <c r="AI2508" s="1"/>
    </row>
    <row r="2509" spans="4:35">
      <c r="D2509" s="1"/>
      <c r="E2509" s="1"/>
      <c r="F2509" s="1"/>
      <c r="G2509" s="1"/>
      <c r="H2509" s="1"/>
      <c r="I2509" s="99"/>
      <c r="J2509" s="99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</row>
    <row r="2510" spans="4:35">
      <c r="D2510" s="1"/>
      <c r="E2510" s="1"/>
      <c r="F2510" s="1"/>
      <c r="G2510" s="1"/>
      <c r="H2510" s="1"/>
      <c r="I2510" s="99"/>
      <c r="J2510" s="99"/>
      <c r="K2510" s="99"/>
      <c r="L2510" s="99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99"/>
      <c r="Z2510" s="1"/>
      <c r="AA2510" s="1"/>
      <c r="AB2510" s="1"/>
      <c r="AC2510" s="99"/>
      <c r="AD2510" s="1"/>
      <c r="AE2510" s="1"/>
      <c r="AF2510" s="1"/>
      <c r="AG2510" s="1"/>
      <c r="AH2510" s="1"/>
      <c r="AI2510" s="1"/>
    </row>
    <row r="2511" spans="4:35">
      <c r="D2511" s="1"/>
      <c r="E2511" s="1"/>
      <c r="F2511" s="1"/>
      <c r="G2511" s="1"/>
      <c r="H2511" s="1"/>
      <c r="I2511" s="99"/>
      <c r="J2511" s="99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</row>
    <row r="2512" spans="4:35">
      <c r="D2512" s="1"/>
      <c r="E2512" s="1"/>
      <c r="F2512" s="1"/>
      <c r="G2512" s="1"/>
      <c r="H2512" s="1"/>
      <c r="I2512" s="99"/>
      <c r="J2512" s="99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</row>
    <row r="2513" spans="4:35">
      <c r="D2513" s="1"/>
      <c r="E2513" s="1"/>
      <c r="F2513" s="1"/>
      <c r="G2513" s="1"/>
      <c r="H2513" s="1"/>
      <c r="I2513" s="99"/>
      <c r="J2513" s="99"/>
      <c r="K2513" s="99"/>
      <c r="L2513" s="99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</row>
    <row r="2514" spans="4:35">
      <c r="D2514" s="1"/>
      <c r="E2514" s="1"/>
      <c r="F2514" s="1"/>
      <c r="G2514" s="1"/>
      <c r="H2514" s="1"/>
      <c r="I2514" s="99"/>
      <c r="J2514" s="99"/>
      <c r="K2514" s="99"/>
      <c r="L2514" s="99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</row>
    <row r="2515" spans="4:35">
      <c r="D2515" s="1"/>
      <c r="E2515" s="1"/>
      <c r="F2515" s="1"/>
      <c r="G2515" s="1"/>
      <c r="H2515" s="1"/>
      <c r="I2515" s="99"/>
      <c r="J2515" s="99"/>
      <c r="K2515" s="99"/>
      <c r="L2515" s="99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99"/>
      <c r="Z2515" s="99"/>
      <c r="AA2515" s="1"/>
      <c r="AB2515" s="1"/>
      <c r="AC2515" s="99"/>
      <c r="AD2515" s="1"/>
      <c r="AE2515" s="1"/>
      <c r="AF2515" s="1"/>
      <c r="AG2515" s="1"/>
      <c r="AH2515" s="1"/>
      <c r="AI2515" s="1"/>
    </row>
    <row r="2516" spans="4:35">
      <c r="D2516" s="1"/>
      <c r="E2516" s="1"/>
      <c r="F2516" s="1"/>
      <c r="G2516" s="1"/>
      <c r="H2516" s="1"/>
      <c r="I2516" s="99"/>
      <c r="J2516" s="99"/>
      <c r="K2516" s="99"/>
      <c r="L2516" s="99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</row>
    <row r="2517" spans="4:35">
      <c r="D2517" s="1"/>
      <c r="E2517" s="1"/>
      <c r="F2517" s="1"/>
      <c r="G2517" s="1"/>
      <c r="H2517" s="1"/>
      <c r="I2517" s="99"/>
      <c r="J2517" s="99"/>
      <c r="K2517" s="99"/>
      <c r="L2517" s="99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99"/>
      <c r="Z2517" s="99"/>
      <c r="AA2517" s="1"/>
      <c r="AB2517" s="1"/>
      <c r="AC2517" s="99"/>
      <c r="AD2517" s="1"/>
      <c r="AE2517" s="1"/>
      <c r="AF2517" s="1"/>
      <c r="AG2517" s="1"/>
      <c r="AH2517" s="1"/>
      <c r="AI2517" s="1"/>
    </row>
    <row r="2518" spans="4:35">
      <c r="D2518" s="1"/>
      <c r="E2518" s="1"/>
      <c r="F2518" s="1"/>
      <c r="G2518" s="1"/>
      <c r="H2518" s="1"/>
      <c r="I2518" s="99"/>
      <c r="J2518" s="99"/>
      <c r="K2518" s="99"/>
      <c r="L2518" s="99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99"/>
      <c r="Z2518" s="99"/>
      <c r="AA2518" s="1"/>
      <c r="AB2518" s="1"/>
      <c r="AC2518" s="99"/>
      <c r="AD2518" s="1"/>
      <c r="AE2518" s="1"/>
      <c r="AF2518" s="1"/>
      <c r="AG2518" s="1"/>
      <c r="AH2518" s="1"/>
      <c r="AI2518" s="1"/>
    </row>
    <row r="2519" spans="4:35">
      <c r="D2519" s="1"/>
      <c r="E2519" s="1"/>
      <c r="F2519" s="1"/>
      <c r="G2519" s="1"/>
      <c r="H2519" s="1"/>
      <c r="I2519" s="99"/>
      <c r="J2519" s="99"/>
      <c r="K2519" s="99"/>
      <c r="L2519" s="99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99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</row>
    <row r="2520" spans="4:35">
      <c r="D2520" s="1"/>
      <c r="E2520" s="1"/>
      <c r="F2520" s="1"/>
      <c r="G2520" s="1"/>
      <c r="H2520" s="1"/>
      <c r="I2520" s="99"/>
      <c r="J2520" s="99"/>
      <c r="K2520" s="99"/>
      <c r="L2520" s="99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</row>
    <row r="2521" spans="4:35">
      <c r="D2521" s="1"/>
      <c r="E2521" s="1"/>
      <c r="F2521" s="1"/>
      <c r="G2521" s="1"/>
      <c r="H2521" s="1"/>
      <c r="I2521" s="99"/>
      <c r="J2521" s="99"/>
      <c r="K2521" s="99"/>
      <c r="L2521" s="99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</row>
    <row r="2522" spans="4:35">
      <c r="D2522" s="1"/>
      <c r="E2522" s="1"/>
      <c r="F2522" s="1"/>
      <c r="G2522" s="1"/>
      <c r="H2522" s="1"/>
      <c r="I2522" s="99"/>
      <c r="J2522" s="99"/>
      <c r="K2522" s="99"/>
      <c r="L2522" s="99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</row>
    <row r="2523" spans="4:35">
      <c r="D2523" s="1"/>
      <c r="E2523" s="1"/>
      <c r="F2523" s="1"/>
      <c r="G2523" s="1"/>
      <c r="H2523" s="1"/>
      <c r="I2523" s="99"/>
      <c r="J2523" s="99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</row>
    <row r="2524" spans="4:35">
      <c r="D2524" s="1"/>
      <c r="E2524" s="1"/>
      <c r="F2524" s="1"/>
      <c r="G2524" s="1"/>
      <c r="H2524" s="1"/>
      <c r="I2524" s="99"/>
      <c r="J2524" s="99"/>
      <c r="K2524" s="99"/>
      <c r="L2524" s="99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99"/>
      <c r="Z2524" s="99"/>
      <c r="AA2524" s="1"/>
      <c r="AB2524" s="1"/>
      <c r="AC2524" s="99"/>
      <c r="AD2524" s="1"/>
      <c r="AE2524" s="1"/>
      <c r="AF2524" s="1"/>
      <c r="AG2524" s="1"/>
      <c r="AH2524" s="1"/>
      <c r="AI2524" s="1"/>
    </row>
    <row r="2525" spans="4:35">
      <c r="D2525" s="1"/>
      <c r="E2525" s="1"/>
      <c r="F2525" s="1"/>
      <c r="G2525" s="1"/>
      <c r="H2525" s="1"/>
      <c r="I2525" s="99"/>
      <c r="J2525" s="99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</row>
    <row r="2526" spans="4:35">
      <c r="D2526" s="1"/>
      <c r="E2526" s="1"/>
      <c r="F2526" s="1"/>
      <c r="G2526" s="1"/>
      <c r="H2526" s="1"/>
      <c r="I2526" s="99"/>
      <c r="J2526" s="1"/>
      <c r="K2526" s="99"/>
      <c r="L2526" s="99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99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</row>
    <row r="2527" spans="4:35">
      <c r="D2527" s="1"/>
      <c r="E2527" s="1"/>
      <c r="F2527" s="1"/>
      <c r="G2527" s="1"/>
      <c r="H2527" s="1"/>
      <c r="I2527" s="99"/>
      <c r="J2527" s="99"/>
      <c r="K2527" s="99"/>
      <c r="L2527" s="99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</row>
    <row r="2528" spans="4:35">
      <c r="D2528" s="1"/>
      <c r="E2528" s="1"/>
      <c r="F2528" s="1"/>
      <c r="G2528" s="1"/>
      <c r="H2528" s="1"/>
      <c r="I2528" s="99"/>
      <c r="J2528" s="99"/>
      <c r="K2528" s="99"/>
      <c r="L2528" s="99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99"/>
      <c r="Z2528" s="99"/>
      <c r="AA2528" s="1"/>
      <c r="AB2528" s="1"/>
      <c r="AC2528" s="99"/>
      <c r="AD2528" s="1"/>
      <c r="AE2528" s="1"/>
      <c r="AF2528" s="1"/>
      <c r="AG2528" s="1"/>
      <c r="AH2528" s="1"/>
      <c r="AI2528" s="1"/>
    </row>
    <row r="2529" spans="4:35">
      <c r="D2529" s="1"/>
      <c r="E2529" s="1"/>
      <c r="F2529" s="1"/>
      <c r="G2529" s="1"/>
      <c r="H2529" s="1"/>
      <c r="I2529" s="99"/>
      <c r="J2529" s="99"/>
      <c r="K2529" s="99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</row>
    <row r="2530" spans="4:35">
      <c r="D2530" s="1"/>
      <c r="E2530" s="1"/>
      <c r="F2530" s="1"/>
      <c r="G2530" s="1"/>
      <c r="H2530" s="1"/>
      <c r="I2530" s="99"/>
      <c r="J2530" s="99"/>
      <c r="K2530" s="99"/>
      <c r="L2530" s="99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99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</row>
    <row r="2531" spans="4:35">
      <c r="D2531" s="1"/>
      <c r="E2531" s="1"/>
      <c r="F2531" s="1"/>
      <c r="G2531" s="1"/>
      <c r="H2531" s="1"/>
      <c r="I2531" s="99"/>
      <c r="J2531" s="99"/>
      <c r="K2531" s="99"/>
      <c r="L2531" s="99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99"/>
      <c r="Z2531" s="99"/>
      <c r="AA2531" s="1"/>
      <c r="AB2531" s="1"/>
      <c r="AC2531" s="99"/>
      <c r="AD2531" s="1"/>
      <c r="AE2531" s="1"/>
      <c r="AF2531" s="1"/>
      <c r="AG2531" s="1"/>
      <c r="AH2531" s="1"/>
      <c r="AI2531" s="1"/>
    </row>
    <row r="2532" spans="4:35">
      <c r="D2532" s="1"/>
      <c r="E2532" s="1"/>
      <c r="F2532" s="1"/>
      <c r="G2532" s="1"/>
      <c r="H2532" s="1"/>
      <c r="I2532" s="99"/>
      <c r="J2532" s="99"/>
      <c r="K2532" s="99"/>
      <c r="L2532" s="99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99"/>
      <c r="Z2532" s="1"/>
      <c r="AA2532" s="1"/>
      <c r="AB2532" s="1"/>
      <c r="AC2532" s="99"/>
      <c r="AD2532" s="1"/>
      <c r="AE2532" s="1"/>
      <c r="AF2532" s="1"/>
      <c r="AG2532" s="1"/>
      <c r="AH2532" s="1"/>
      <c r="AI2532" s="1"/>
    </row>
    <row r="2533" spans="4:35">
      <c r="D2533" s="1"/>
      <c r="E2533" s="1"/>
      <c r="F2533" s="1"/>
      <c r="G2533" s="1"/>
      <c r="H2533" s="1"/>
      <c r="I2533" s="99"/>
      <c r="J2533" s="99"/>
      <c r="K2533" s="99"/>
      <c r="L2533" s="99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</row>
    <row r="2534" spans="4:35">
      <c r="D2534" s="1"/>
      <c r="E2534" s="1"/>
      <c r="F2534" s="1"/>
      <c r="G2534" s="1"/>
      <c r="H2534" s="1"/>
      <c r="I2534" s="99"/>
      <c r="J2534" s="99"/>
      <c r="K2534" s="99"/>
      <c r="L2534" s="99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99"/>
      <c r="Z2534" s="1"/>
      <c r="AA2534" s="1"/>
      <c r="AB2534" s="1"/>
      <c r="AC2534" s="99"/>
      <c r="AD2534" s="1"/>
      <c r="AE2534" s="1"/>
      <c r="AF2534" s="1"/>
      <c r="AG2534" s="1"/>
      <c r="AH2534" s="1"/>
      <c r="AI2534" s="1"/>
    </row>
    <row r="2535" spans="4:35">
      <c r="D2535" s="1"/>
      <c r="E2535" s="1"/>
      <c r="F2535" s="1"/>
      <c r="G2535" s="1"/>
      <c r="H2535" s="1"/>
      <c r="I2535" s="99"/>
      <c r="J2535" s="99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</row>
    <row r="2536" spans="4:35">
      <c r="D2536" s="1"/>
      <c r="E2536" s="1"/>
      <c r="F2536" s="1"/>
      <c r="G2536" s="1"/>
      <c r="H2536" s="1"/>
      <c r="I2536" s="99"/>
      <c r="J2536" s="99"/>
      <c r="K2536" s="99"/>
      <c r="L2536" s="99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</row>
    <row r="2537" spans="4:35">
      <c r="D2537" s="1"/>
      <c r="E2537" s="1"/>
      <c r="F2537" s="1"/>
      <c r="G2537" s="1"/>
      <c r="H2537" s="1"/>
      <c r="I2537" s="99"/>
      <c r="J2537" s="99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</row>
    <row r="2538" spans="4:35">
      <c r="D2538" s="1"/>
      <c r="E2538" s="1"/>
      <c r="F2538" s="1"/>
      <c r="G2538" s="1"/>
      <c r="H2538" s="1"/>
      <c r="I2538" s="99"/>
      <c r="J2538" s="99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</row>
    <row r="2539" spans="4:35">
      <c r="D2539" s="1"/>
      <c r="E2539" s="1"/>
      <c r="F2539" s="1"/>
      <c r="G2539" s="1"/>
      <c r="H2539" s="1"/>
      <c r="I2539" s="99"/>
      <c r="J2539" s="99"/>
      <c r="K2539" s="99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</row>
    <row r="2540" spans="4:35">
      <c r="D2540" s="1"/>
      <c r="E2540" s="1"/>
      <c r="F2540" s="1"/>
      <c r="G2540" s="1"/>
      <c r="H2540" s="1"/>
      <c r="I2540" s="99"/>
      <c r="J2540" s="99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</row>
    <row r="2541" spans="4:35">
      <c r="D2541" s="1"/>
      <c r="E2541" s="1"/>
      <c r="F2541" s="1"/>
      <c r="G2541" s="1"/>
      <c r="H2541" s="1"/>
      <c r="I2541" s="99"/>
      <c r="J2541" s="99"/>
      <c r="K2541" s="99"/>
      <c r="L2541" s="99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99"/>
      <c r="Z2541" s="99"/>
      <c r="AA2541" s="1"/>
      <c r="AB2541" s="1"/>
      <c r="AC2541" s="99"/>
      <c r="AD2541" s="1"/>
      <c r="AE2541" s="1"/>
      <c r="AF2541" s="1"/>
      <c r="AG2541" s="1"/>
      <c r="AH2541" s="1"/>
      <c r="AI2541" s="1"/>
    </row>
    <row r="2542" spans="4:35">
      <c r="D2542" s="1"/>
      <c r="E2542" s="1"/>
      <c r="F2542" s="1"/>
      <c r="G2542" s="1"/>
      <c r="H2542" s="1"/>
      <c r="I2542" s="99"/>
      <c r="J2542" s="99"/>
      <c r="K2542" s="99"/>
      <c r="L2542" s="99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99"/>
      <c r="Z2542" s="1"/>
      <c r="AA2542" s="1"/>
      <c r="AB2542" s="1"/>
      <c r="AC2542" s="99"/>
      <c r="AD2542" s="1"/>
      <c r="AE2542" s="1"/>
      <c r="AF2542" s="1"/>
      <c r="AG2542" s="1"/>
      <c r="AH2542" s="1"/>
      <c r="AI2542" s="1"/>
    </row>
    <row r="2543" spans="4:35">
      <c r="D2543" s="1"/>
      <c r="E2543" s="1"/>
      <c r="F2543" s="1"/>
      <c r="G2543" s="1"/>
      <c r="H2543" s="1"/>
      <c r="I2543" s="99"/>
      <c r="J2543" s="99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</row>
    <row r="2544" spans="4:35">
      <c r="D2544" s="1"/>
      <c r="E2544" s="1"/>
      <c r="F2544" s="1"/>
      <c r="G2544" s="1"/>
      <c r="H2544" s="1"/>
      <c r="I2544" s="99"/>
      <c r="J2544" s="99"/>
      <c r="K2544" s="99"/>
      <c r="L2544" s="99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99"/>
      <c r="Z2544" s="1"/>
      <c r="AA2544" s="1"/>
      <c r="AB2544" s="1"/>
      <c r="AC2544" s="99"/>
      <c r="AD2544" s="1"/>
      <c r="AE2544" s="1"/>
      <c r="AF2544" s="1"/>
      <c r="AG2544" s="1"/>
      <c r="AH2544" s="1"/>
      <c r="AI2544" s="1"/>
    </row>
    <row r="2545" spans="4:35">
      <c r="D2545" s="1"/>
      <c r="E2545" s="1"/>
      <c r="F2545" s="1"/>
      <c r="G2545" s="1"/>
      <c r="H2545" s="1"/>
      <c r="I2545" s="99"/>
      <c r="J2545" s="99"/>
      <c r="K2545" s="99"/>
      <c r="L2545" s="99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99"/>
      <c r="Z2545" s="99"/>
      <c r="AA2545" s="1"/>
      <c r="AB2545" s="1"/>
      <c r="AC2545" s="99"/>
      <c r="AD2545" s="1"/>
      <c r="AE2545" s="1"/>
      <c r="AF2545" s="1"/>
      <c r="AG2545" s="1"/>
      <c r="AH2545" s="1"/>
      <c r="AI2545" s="1"/>
    </row>
    <row r="2546" spans="4:35">
      <c r="D2546" s="1"/>
      <c r="E2546" s="1"/>
      <c r="F2546" s="1"/>
      <c r="G2546" s="1"/>
      <c r="H2546" s="1"/>
      <c r="I2546" s="99"/>
      <c r="J2546" s="99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</row>
    <row r="2547" spans="4:35">
      <c r="D2547" s="1"/>
      <c r="E2547" s="1"/>
      <c r="F2547" s="1"/>
      <c r="G2547" s="1"/>
      <c r="H2547" s="1"/>
      <c r="I2547" s="99"/>
      <c r="J2547" s="99"/>
      <c r="K2547" s="99"/>
      <c r="L2547" s="99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</row>
    <row r="2548" spans="4:35">
      <c r="D2548" s="1"/>
      <c r="E2548" s="1"/>
      <c r="F2548" s="1"/>
      <c r="G2548" s="1"/>
      <c r="H2548" s="1"/>
      <c r="I2548" s="99"/>
      <c r="J2548" s="99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</row>
    <row r="2549" spans="4:35">
      <c r="D2549" s="1"/>
      <c r="E2549" s="1"/>
      <c r="F2549" s="1"/>
      <c r="G2549" s="1"/>
      <c r="H2549" s="1"/>
      <c r="I2549" s="99"/>
      <c r="J2549" s="99"/>
      <c r="K2549" s="99"/>
      <c r="L2549" s="99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99"/>
      <c r="Z2549" s="99"/>
      <c r="AA2549" s="1"/>
      <c r="AB2549" s="1"/>
      <c r="AC2549" s="99"/>
      <c r="AD2549" s="1"/>
      <c r="AE2549" s="1"/>
      <c r="AF2549" s="1"/>
      <c r="AG2549" s="1"/>
      <c r="AH2549" s="1"/>
      <c r="AI2549" s="1"/>
    </row>
    <row r="2550" spans="4:35">
      <c r="D2550" s="1"/>
      <c r="E2550" s="1"/>
      <c r="F2550" s="1"/>
      <c r="G2550" s="1"/>
      <c r="H2550" s="1"/>
      <c r="I2550" s="99"/>
      <c r="J2550" s="99"/>
      <c r="K2550" s="99"/>
      <c r="L2550" s="99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99"/>
      <c r="Z2550" s="99"/>
      <c r="AA2550" s="1"/>
      <c r="AB2550" s="1"/>
      <c r="AC2550" s="99"/>
      <c r="AD2550" s="1"/>
      <c r="AE2550" s="1"/>
      <c r="AF2550" s="1"/>
      <c r="AG2550" s="1"/>
      <c r="AH2550" s="1"/>
      <c r="AI2550" s="1"/>
    </row>
    <row r="2551" spans="4:35">
      <c r="D2551" s="1"/>
      <c r="E2551" s="1"/>
      <c r="F2551" s="1"/>
      <c r="G2551" s="1"/>
      <c r="H2551" s="1"/>
      <c r="I2551" s="99"/>
      <c r="J2551" s="99"/>
      <c r="K2551" s="99"/>
      <c r="L2551" s="99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99"/>
      <c r="Z2551" s="99"/>
      <c r="AA2551" s="1"/>
      <c r="AB2551" s="1"/>
      <c r="AC2551" s="99"/>
      <c r="AD2551" s="1"/>
      <c r="AE2551" s="1"/>
      <c r="AF2551" s="1"/>
      <c r="AG2551" s="1"/>
      <c r="AH2551" s="1"/>
      <c r="AI2551" s="1"/>
    </row>
    <row r="2552" spans="4:35">
      <c r="D2552" s="1"/>
      <c r="E2552" s="1"/>
      <c r="F2552" s="1"/>
      <c r="G2552" s="1"/>
      <c r="H2552" s="1"/>
      <c r="I2552" s="99"/>
      <c r="J2552" s="99"/>
      <c r="K2552" s="99"/>
      <c r="L2552" s="99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99"/>
      <c r="Z2552" s="99"/>
      <c r="AA2552" s="1"/>
      <c r="AB2552" s="1"/>
      <c r="AC2552" s="99"/>
      <c r="AD2552" s="1"/>
      <c r="AE2552" s="1"/>
      <c r="AF2552" s="1"/>
      <c r="AG2552" s="1"/>
      <c r="AH2552" s="1"/>
      <c r="AI2552" s="1"/>
    </row>
    <row r="2553" spans="4:35">
      <c r="D2553" s="1"/>
      <c r="E2553" s="1"/>
      <c r="F2553" s="1"/>
      <c r="G2553" s="1"/>
      <c r="H2553" s="1"/>
      <c r="I2553" s="99"/>
      <c r="J2553" s="99"/>
      <c r="K2553" s="99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</row>
    <row r="2554" spans="4:35">
      <c r="D2554" s="1"/>
      <c r="E2554" s="1"/>
      <c r="F2554" s="1"/>
      <c r="G2554" s="1"/>
      <c r="H2554" s="1"/>
      <c r="I2554" s="99"/>
      <c r="J2554" s="1"/>
      <c r="K2554" s="99"/>
      <c r="L2554" s="99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99"/>
      <c r="Z2554" s="1"/>
      <c r="AA2554" s="1"/>
      <c r="AB2554" s="1"/>
      <c r="AC2554" s="99"/>
      <c r="AD2554" s="1"/>
      <c r="AE2554" s="1"/>
      <c r="AF2554" s="1"/>
      <c r="AG2554" s="1"/>
      <c r="AH2554" s="1"/>
      <c r="AI2554" s="1"/>
    </row>
    <row r="2555" spans="4:35">
      <c r="D2555" s="1"/>
      <c r="E2555" s="1"/>
      <c r="F2555" s="1"/>
      <c r="G2555" s="1"/>
      <c r="H2555" s="1"/>
      <c r="I2555" s="99"/>
      <c r="J2555" s="99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</row>
    <row r="2556" spans="4:35">
      <c r="D2556" s="1"/>
      <c r="E2556" s="1"/>
      <c r="F2556" s="1"/>
      <c r="G2556" s="1"/>
      <c r="H2556" s="1"/>
      <c r="I2556" s="99"/>
      <c r="J2556" s="99"/>
      <c r="K2556" s="99"/>
      <c r="L2556" s="99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99"/>
      <c r="Z2556" s="99"/>
      <c r="AA2556" s="1"/>
      <c r="AB2556" s="1"/>
      <c r="AC2556" s="99"/>
      <c r="AD2556" s="1"/>
      <c r="AE2556" s="1"/>
      <c r="AF2556" s="1"/>
      <c r="AG2556" s="1"/>
      <c r="AH2556" s="1"/>
      <c r="AI2556" s="1"/>
    </row>
    <row r="2557" spans="4:35">
      <c r="D2557" s="1"/>
      <c r="E2557" s="1"/>
      <c r="F2557" s="1"/>
      <c r="G2557" s="1"/>
      <c r="H2557" s="1"/>
      <c r="I2557" s="99"/>
      <c r="J2557" s="99"/>
      <c r="K2557" s="99"/>
      <c r="L2557" s="99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99"/>
      <c r="Z2557" s="1"/>
      <c r="AA2557" s="1"/>
      <c r="AB2557" s="1"/>
      <c r="AC2557" s="99"/>
      <c r="AD2557" s="1"/>
      <c r="AE2557" s="1"/>
      <c r="AF2557" s="1"/>
      <c r="AG2557" s="1"/>
      <c r="AH2557" s="1"/>
      <c r="AI2557" s="1"/>
    </row>
    <row r="2558" spans="4:35">
      <c r="D2558" s="1"/>
      <c r="E2558" s="1"/>
      <c r="F2558" s="1"/>
      <c r="G2558" s="1"/>
      <c r="H2558" s="1"/>
      <c r="I2558" s="99"/>
      <c r="J2558" s="99"/>
      <c r="K2558" s="99"/>
      <c r="L2558" s="99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99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</row>
    <row r="2559" spans="4:35">
      <c r="D2559" s="1"/>
      <c r="E2559" s="1"/>
      <c r="F2559" s="1"/>
      <c r="G2559" s="1"/>
      <c r="H2559" s="1"/>
      <c r="I2559" s="99"/>
      <c r="J2559" s="99"/>
      <c r="K2559" s="99"/>
      <c r="L2559" s="99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</row>
    <row r="2560" spans="4:35">
      <c r="D2560" s="1"/>
      <c r="E2560" s="1"/>
      <c r="F2560" s="1"/>
      <c r="G2560" s="1"/>
      <c r="H2560" s="1"/>
      <c r="I2560" s="99"/>
      <c r="J2560" s="99"/>
      <c r="K2560" s="99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</row>
    <row r="2561" spans="4:35">
      <c r="D2561" s="1"/>
      <c r="E2561" s="1"/>
      <c r="F2561" s="1"/>
      <c r="G2561" s="1"/>
      <c r="H2561" s="1"/>
      <c r="I2561" s="99"/>
      <c r="J2561" s="99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</row>
    <row r="2562" spans="4:35">
      <c r="D2562" s="1"/>
      <c r="E2562" s="1"/>
      <c r="F2562" s="1"/>
      <c r="G2562" s="1"/>
      <c r="H2562" s="1"/>
      <c r="I2562" s="99"/>
      <c r="J2562" s="99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</row>
    <row r="2563" spans="4:35">
      <c r="D2563" s="1"/>
      <c r="E2563" s="1"/>
      <c r="F2563" s="1"/>
      <c r="G2563" s="1"/>
      <c r="H2563" s="1"/>
      <c r="I2563" s="99"/>
      <c r="J2563" s="99"/>
      <c r="K2563" s="99"/>
      <c r="L2563" s="99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99"/>
      <c r="Z2563" s="1"/>
      <c r="AA2563" s="1"/>
      <c r="AB2563" s="1"/>
      <c r="AC2563" s="99"/>
      <c r="AD2563" s="1"/>
      <c r="AE2563" s="1"/>
      <c r="AF2563" s="1"/>
      <c r="AG2563" s="1"/>
      <c r="AH2563" s="1"/>
      <c r="AI2563" s="1"/>
    </row>
    <row r="2564" spans="4:35">
      <c r="D2564" s="1"/>
      <c r="E2564" s="1"/>
      <c r="F2564" s="1"/>
      <c r="G2564" s="1"/>
      <c r="H2564" s="1"/>
      <c r="I2564" s="99"/>
      <c r="J2564" s="99"/>
      <c r="K2564" s="99"/>
      <c r="L2564" s="99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99"/>
      <c r="Z2564" s="99"/>
      <c r="AA2564" s="1"/>
      <c r="AB2564" s="1"/>
      <c r="AC2564" s="99"/>
      <c r="AD2564" s="1"/>
      <c r="AE2564" s="1"/>
      <c r="AF2564" s="1"/>
      <c r="AG2564" s="1"/>
      <c r="AH2564" s="1"/>
      <c r="AI2564" s="1"/>
    </row>
    <row r="2565" spans="4:35">
      <c r="D2565" s="1"/>
      <c r="E2565" s="1"/>
      <c r="F2565" s="1"/>
      <c r="G2565" s="1"/>
      <c r="H2565" s="1"/>
      <c r="I2565" s="99"/>
      <c r="J2565" s="99"/>
      <c r="K2565" s="99"/>
      <c r="L2565" s="99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</row>
    <row r="2566" spans="4:35">
      <c r="D2566" s="1"/>
      <c r="E2566" s="1"/>
      <c r="F2566" s="1"/>
      <c r="G2566" s="1"/>
      <c r="H2566" s="1"/>
      <c r="I2566" s="99"/>
      <c r="J2566" s="99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</row>
    <row r="2567" spans="4:35">
      <c r="D2567" s="1"/>
      <c r="E2567" s="1"/>
      <c r="F2567" s="1"/>
      <c r="G2567" s="1"/>
      <c r="H2567" s="1"/>
      <c r="I2567" s="99"/>
      <c r="J2567" s="99"/>
      <c r="K2567" s="99"/>
      <c r="L2567" s="99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99"/>
      <c r="Z2567" s="99"/>
      <c r="AA2567" s="1"/>
      <c r="AB2567" s="1"/>
      <c r="AC2567" s="99"/>
      <c r="AD2567" s="1"/>
      <c r="AE2567" s="1"/>
      <c r="AF2567" s="1"/>
      <c r="AG2567" s="1"/>
      <c r="AH2567" s="1"/>
      <c r="AI2567" s="1"/>
    </row>
    <row r="2568" spans="4:35">
      <c r="D2568" s="1"/>
      <c r="E2568" s="1"/>
      <c r="F2568" s="1"/>
      <c r="G2568" s="1"/>
      <c r="H2568" s="1"/>
      <c r="I2568" s="99"/>
      <c r="J2568" s="99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</row>
    <row r="2569" spans="4:35">
      <c r="D2569" s="1"/>
      <c r="E2569" s="1"/>
      <c r="F2569" s="1"/>
      <c r="G2569" s="1"/>
      <c r="H2569" s="1"/>
      <c r="I2569" s="99"/>
      <c r="J2569" s="99"/>
      <c r="K2569" s="99"/>
      <c r="L2569" s="99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99"/>
      <c r="Z2569" s="99"/>
      <c r="AA2569" s="1"/>
      <c r="AB2569" s="1"/>
      <c r="AC2569" s="99"/>
      <c r="AD2569" s="1"/>
      <c r="AE2569" s="1"/>
      <c r="AF2569" s="1"/>
      <c r="AG2569" s="1"/>
      <c r="AH2569" s="1"/>
      <c r="AI2569" s="1"/>
    </row>
    <row r="2570" spans="4:35">
      <c r="D2570" s="1"/>
      <c r="E2570" s="1"/>
      <c r="F2570" s="1"/>
      <c r="G2570" s="1"/>
      <c r="H2570" s="1"/>
      <c r="I2570" s="99"/>
      <c r="J2570" s="99"/>
      <c r="K2570" s="99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</row>
    <row r="2571" spans="4:35">
      <c r="D2571" s="1"/>
      <c r="E2571" s="1"/>
      <c r="F2571" s="1"/>
      <c r="G2571" s="1"/>
      <c r="H2571" s="1"/>
      <c r="I2571" s="99"/>
      <c r="J2571" s="99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</row>
    <row r="2572" spans="4:35">
      <c r="D2572" s="1"/>
      <c r="E2572" s="1"/>
      <c r="F2572" s="1"/>
      <c r="G2572" s="1"/>
      <c r="H2572" s="1"/>
      <c r="I2572" s="99"/>
      <c r="J2572" s="99"/>
      <c r="K2572" s="99"/>
      <c r="L2572" s="99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99"/>
      <c r="Z2572" s="99"/>
      <c r="AA2572" s="1"/>
      <c r="AB2572" s="1"/>
      <c r="AC2572" s="99"/>
      <c r="AD2572" s="1"/>
      <c r="AE2572" s="1"/>
      <c r="AF2572" s="1"/>
      <c r="AG2572" s="1"/>
      <c r="AH2572" s="1"/>
      <c r="AI2572" s="1"/>
    </row>
    <row r="2573" spans="4:35">
      <c r="D2573" s="1"/>
      <c r="E2573" s="1"/>
      <c r="F2573" s="1"/>
      <c r="G2573" s="1"/>
      <c r="H2573" s="1"/>
      <c r="I2573" s="99"/>
      <c r="J2573" s="99"/>
      <c r="K2573" s="99"/>
      <c r="L2573" s="99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99"/>
      <c r="Z2573" s="1"/>
      <c r="AA2573" s="1"/>
      <c r="AB2573" s="1"/>
      <c r="AC2573" s="99"/>
      <c r="AD2573" s="1"/>
      <c r="AE2573" s="1"/>
      <c r="AF2573" s="1"/>
      <c r="AG2573" s="1"/>
      <c r="AH2573" s="1"/>
      <c r="AI2573" s="1"/>
    </row>
    <row r="2574" spans="4:35">
      <c r="D2574" s="1"/>
      <c r="E2574" s="1"/>
      <c r="F2574" s="1"/>
      <c r="G2574" s="1"/>
      <c r="H2574" s="1"/>
      <c r="I2574" s="99"/>
      <c r="J2574" s="99"/>
      <c r="K2574" s="99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</row>
    <row r="2575" spans="4:35">
      <c r="D2575" s="1"/>
      <c r="E2575" s="1"/>
      <c r="F2575" s="1"/>
      <c r="G2575" s="1"/>
      <c r="H2575" s="1"/>
      <c r="I2575" s="99"/>
      <c r="J2575" s="99"/>
      <c r="K2575" s="99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</row>
    <row r="2576" spans="4:35">
      <c r="D2576" s="1"/>
      <c r="E2576" s="1"/>
      <c r="F2576" s="1"/>
      <c r="G2576" s="1"/>
      <c r="H2576" s="1"/>
      <c r="I2576" s="99"/>
      <c r="J2576" s="99"/>
      <c r="K2576" s="99"/>
      <c r="L2576" s="99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99"/>
      <c r="Z2576" s="99"/>
      <c r="AA2576" s="1"/>
      <c r="AB2576" s="1"/>
      <c r="AC2576" s="99"/>
      <c r="AD2576" s="1"/>
      <c r="AE2576" s="1"/>
      <c r="AF2576" s="1"/>
      <c r="AG2576" s="1"/>
      <c r="AH2576" s="1"/>
      <c r="AI2576" s="1"/>
    </row>
    <row r="2577" spans="4:35">
      <c r="D2577" s="1"/>
      <c r="E2577" s="1"/>
      <c r="F2577" s="1"/>
      <c r="G2577" s="1"/>
      <c r="H2577" s="1"/>
      <c r="I2577" s="99"/>
      <c r="J2577" s="99"/>
      <c r="K2577" s="99"/>
      <c r="L2577" s="99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99"/>
      <c r="Z2577" s="1"/>
      <c r="AA2577" s="1"/>
      <c r="AB2577" s="1"/>
      <c r="AC2577" s="99"/>
      <c r="AD2577" s="1"/>
      <c r="AE2577" s="1"/>
      <c r="AF2577" s="1"/>
      <c r="AG2577" s="1"/>
      <c r="AH2577" s="1"/>
      <c r="AI2577" s="1"/>
    </row>
    <row r="2578" spans="4:35">
      <c r="D2578" s="1"/>
      <c r="E2578" s="1"/>
      <c r="F2578" s="1"/>
      <c r="G2578" s="1"/>
      <c r="H2578" s="1"/>
      <c r="I2578" s="99"/>
      <c r="J2578" s="99"/>
      <c r="K2578" s="99"/>
      <c r="L2578" s="99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99"/>
      <c r="Z2578" s="1"/>
      <c r="AA2578" s="1"/>
      <c r="AB2578" s="1"/>
      <c r="AC2578" s="99"/>
      <c r="AD2578" s="1"/>
      <c r="AE2578" s="1"/>
      <c r="AF2578" s="1"/>
      <c r="AG2578" s="1"/>
      <c r="AH2578" s="1"/>
      <c r="AI2578" s="1"/>
    </row>
    <row r="2579" spans="4:35">
      <c r="D2579" s="1"/>
      <c r="E2579" s="1"/>
      <c r="F2579" s="1"/>
      <c r="G2579" s="1"/>
      <c r="H2579" s="1"/>
      <c r="I2579" s="99"/>
      <c r="J2579" s="99"/>
      <c r="K2579" s="99"/>
      <c r="L2579" s="99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99"/>
      <c r="Z2579" s="99"/>
      <c r="AA2579" s="1"/>
      <c r="AB2579" s="1"/>
      <c r="AC2579" s="99"/>
      <c r="AD2579" s="1"/>
      <c r="AE2579" s="1"/>
      <c r="AF2579" s="1"/>
      <c r="AG2579" s="1"/>
      <c r="AH2579" s="1"/>
      <c r="AI2579" s="1"/>
    </row>
    <row r="2580" spans="4:35">
      <c r="D2580" s="1"/>
      <c r="E2580" s="1"/>
      <c r="F2580" s="1"/>
      <c r="G2580" s="1"/>
      <c r="H2580" s="1"/>
      <c r="I2580" s="99"/>
      <c r="J2580" s="99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</row>
    <row r="2581" spans="4:35">
      <c r="D2581" s="1"/>
      <c r="E2581" s="1"/>
      <c r="F2581" s="1"/>
      <c r="G2581" s="1"/>
      <c r="H2581" s="1"/>
      <c r="I2581" s="99"/>
      <c r="J2581" s="99"/>
      <c r="K2581" s="99"/>
      <c r="L2581" s="99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99"/>
      <c r="Z2581" s="1"/>
      <c r="AA2581" s="1"/>
      <c r="AB2581" s="1"/>
      <c r="AC2581" s="99"/>
      <c r="AD2581" s="1"/>
      <c r="AE2581" s="1"/>
      <c r="AF2581" s="1"/>
      <c r="AG2581" s="1"/>
      <c r="AH2581" s="1"/>
      <c r="AI2581" s="1"/>
    </row>
    <row r="2582" spans="4:35">
      <c r="D2582" s="1"/>
      <c r="E2582" s="1"/>
      <c r="F2582" s="1"/>
      <c r="G2582" s="1"/>
      <c r="H2582" s="1"/>
      <c r="I2582" s="99"/>
      <c r="J2582" s="99"/>
      <c r="K2582" s="99"/>
      <c r="L2582" s="99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99"/>
      <c r="Z2582" s="99"/>
      <c r="AA2582" s="1"/>
      <c r="AB2582" s="1"/>
      <c r="AC2582" s="99"/>
      <c r="AD2582" s="1"/>
      <c r="AE2582" s="1"/>
      <c r="AF2582" s="1"/>
      <c r="AG2582" s="1"/>
      <c r="AH2582" s="1"/>
      <c r="AI2582" s="1"/>
    </row>
    <row r="2583" spans="4:35">
      <c r="D2583" s="1"/>
      <c r="E2583" s="1"/>
      <c r="F2583" s="1"/>
      <c r="G2583" s="1"/>
      <c r="H2583" s="1"/>
      <c r="I2583" s="99"/>
      <c r="J2583" s="99"/>
      <c r="K2583" s="99"/>
      <c r="L2583" s="99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</row>
    <row r="2584" spans="4:35">
      <c r="D2584" s="1"/>
      <c r="E2584" s="1"/>
      <c r="F2584" s="1"/>
      <c r="G2584" s="1"/>
      <c r="H2584" s="1"/>
      <c r="I2584" s="99"/>
      <c r="J2584" s="99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</row>
    <row r="2585" spans="4:35">
      <c r="D2585" s="1"/>
      <c r="E2585" s="1"/>
      <c r="F2585" s="1"/>
      <c r="G2585" s="1"/>
      <c r="H2585" s="1"/>
      <c r="I2585" s="99"/>
      <c r="J2585" s="99"/>
      <c r="K2585" s="99"/>
      <c r="L2585" s="99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99"/>
      <c r="Z2585" s="99"/>
      <c r="AA2585" s="1"/>
      <c r="AB2585" s="1"/>
      <c r="AC2585" s="99"/>
      <c r="AD2585" s="1"/>
      <c r="AE2585" s="1"/>
      <c r="AF2585" s="1"/>
      <c r="AG2585" s="1"/>
      <c r="AH2585" s="1"/>
      <c r="AI2585" s="1"/>
    </row>
    <row r="2586" spans="4:35">
      <c r="D2586" s="1"/>
      <c r="E2586" s="1"/>
      <c r="F2586" s="1"/>
      <c r="G2586" s="1"/>
      <c r="H2586" s="1"/>
      <c r="I2586" s="99"/>
      <c r="J2586" s="99"/>
      <c r="K2586" s="99"/>
      <c r="L2586" s="99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99"/>
      <c r="Z2586" s="1"/>
      <c r="AA2586" s="1"/>
      <c r="AB2586" s="1"/>
      <c r="AC2586" s="99"/>
      <c r="AD2586" s="1"/>
      <c r="AE2586" s="1"/>
      <c r="AF2586" s="1"/>
      <c r="AG2586" s="1"/>
      <c r="AH2586" s="1"/>
      <c r="AI2586" s="1"/>
    </row>
    <row r="2587" spans="4:35">
      <c r="D2587" s="1"/>
      <c r="E2587" s="1"/>
      <c r="F2587" s="1"/>
      <c r="G2587" s="1"/>
      <c r="H2587" s="1"/>
      <c r="I2587" s="99"/>
      <c r="J2587" s="99"/>
      <c r="K2587" s="99"/>
      <c r="L2587" s="99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99"/>
      <c r="Z2587" s="99"/>
      <c r="AA2587" s="1"/>
      <c r="AB2587" s="1"/>
      <c r="AC2587" s="99"/>
      <c r="AD2587" s="1"/>
      <c r="AE2587" s="1"/>
      <c r="AF2587" s="1"/>
      <c r="AG2587" s="1"/>
      <c r="AH2587" s="1"/>
      <c r="AI2587" s="1"/>
    </row>
    <row r="2588" spans="4:35">
      <c r="D2588" s="1"/>
      <c r="E2588" s="1"/>
      <c r="F2588" s="1"/>
      <c r="G2588" s="1"/>
      <c r="H2588" s="1"/>
      <c r="I2588" s="99"/>
      <c r="J2588" s="99"/>
      <c r="K2588" s="99"/>
      <c r="L2588" s="99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99"/>
      <c r="Z2588" s="99"/>
      <c r="AA2588" s="1"/>
      <c r="AB2588" s="1"/>
      <c r="AC2588" s="99"/>
      <c r="AD2588" s="1"/>
      <c r="AE2588" s="1"/>
      <c r="AF2588" s="1"/>
      <c r="AG2588" s="1"/>
      <c r="AH2588" s="1"/>
      <c r="AI2588" s="1"/>
    </row>
    <row r="2589" spans="4:35">
      <c r="D2589" s="1"/>
      <c r="E2589" s="1"/>
      <c r="F2589" s="1"/>
      <c r="G2589" s="1"/>
      <c r="H2589" s="1"/>
      <c r="I2589" s="99"/>
      <c r="J2589" s="99"/>
      <c r="K2589" s="99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</row>
    <row r="2590" spans="4:35">
      <c r="D2590" s="1"/>
      <c r="E2590" s="1"/>
      <c r="F2590" s="1"/>
      <c r="G2590" s="1"/>
      <c r="H2590" s="1"/>
      <c r="I2590" s="99"/>
      <c r="J2590" s="99"/>
      <c r="K2590" s="99"/>
      <c r="L2590" s="99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99"/>
      <c r="Z2590" s="99"/>
      <c r="AA2590" s="1"/>
      <c r="AB2590" s="1"/>
      <c r="AC2590" s="99"/>
      <c r="AD2590" s="1"/>
      <c r="AE2590" s="1"/>
      <c r="AF2590" s="1"/>
      <c r="AG2590" s="1"/>
      <c r="AH2590" s="1"/>
      <c r="AI2590" s="1"/>
    </row>
    <row r="2591" spans="4:35">
      <c r="D2591" s="1"/>
      <c r="E2591" s="1"/>
      <c r="F2591" s="1"/>
      <c r="G2591" s="1"/>
      <c r="H2591" s="1"/>
      <c r="I2591" s="99"/>
      <c r="J2591" s="99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</row>
    <row r="2592" spans="4:35">
      <c r="D2592" s="1"/>
      <c r="E2592" s="1"/>
      <c r="F2592" s="1"/>
      <c r="G2592" s="1"/>
      <c r="H2592" s="1"/>
      <c r="I2592" s="99"/>
      <c r="J2592" s="99"/>
      <c r="K2592" s="99"/>
      <c r="L2592" s="99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99"/>
      <c r="Z2592" s="99"/>
      <c r="AA2592" s="1"/>
      <c r="AB2592" s="1"/>
      <c r="AC2592" s="99"/>
      <c r="AD2592" s="1"/>
      <c r="AE2592" s="1"/>
      <c r="AF2592" s="1"/>
      <c r="AG2592" s="1"/>
      <c r="AH2592" s="1"/>
      <c r="AI2592" s="1"/>
    </row>
    <row r="2593" spans="4:35">
      <c r="D2593" s="1"/>
      <c r="E2593" s="1"/>
      <c r="F2593" s="1"/>
      <c r="G2593" s="1"/>
      <c r="H2593" s="1"/>
      <c r="I2593" s="99"/>
      <c r="J2593" s="99"/>
      <c r="K2593" s="99"/>
      <c r="L2593" s="99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99"/>
      <c r="Z2593" s="99"/>
      <c r="AA2593" s="1"/>
      <c r="AB2593" s="1"/>
      <c r="AC2593" s="99"/>
      <c r="AD2593" s="1"/>
      <c r="AE2593" s="1"/>
      <c r="AF2593" s="1"/>
      <c r="AG2593" s="1"/>
      <c r="AH2593" s="1"/>
      <c r="AI2593" s="1"/>
    </row>
    <row r="2594" spans="4:35">
      <c r="D2594" s="1"/>
      <c r="E2594" s="1"/>
      <c r="F2594" s="1"/>
      <c r="G2594" s="1"/>
      <c r="H2594" s="1"/>
      <c r="I2594" s="99"/>
      <c r="J2594" s="99"/>
      <c r="K2594" s="99"/>
      <c r="L2594" s="99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99"/>
      <c r="Z2594" s="1"/>
      <c r="AA2594" s="1"/>
      <c r="AB2594" s="1"/>
      <c r="AC2594" s="99"/>
      <c r="AD2594" s="1"/>
      <c r="AE2594" s="1"/>
      <c r="AF2594" s="1"/>
      <c r="AG2594" s="1"/>
      <c r="AH2594" s="1"/>
      <c r="AI2594" s="1"/>
    </row>
    <row r="2595" spans="4:35">
      <c r="D2595" s="1"/>
      <c r="E2595" s="1"/>
      <c r="F2595" s="1"/>
      <c r="G2595" s="1"/>
      <c r="H2595" s="1"/>
      <c r="I2595" s="99"/>
      <c r="J2595" s="99"/>
      <c r="K2595" s="99"/>
      <c r="L2595" s="99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99"/>
      <c r="Z2595" s="99"/>
      <c r="AA2595" s="1"/>
      <c r="AB2595" s="1"/>
      <c r="AC2595" s="99"/>
      <c r="AD2595" s="1"/>
      <c r="AE2595" s="1"/>
      <c r="AF2595" s="1"/>
      <c r="AG2595" s="1"/>
      <c r="AH2595" s="1"/>
      <c r="AI2595" s="1"/>
    </row>
    <row r="2596" spans="4:35">
      <c r="D2596" s="1"/>
      <c r="E2596" s="1"/>
      <c r="F2596" s="1"/>
      <c r="G2596" s="1"/>
      <c r="H2596" s="1"/>
      <c r="I2596" s="99"/>
      <c r="J2596" s="99"/>
      <c r="K2596" s="99"/>
      <c r="L2596" s="99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99"/>
      <c r="Z2596" s="1"/>
      <c r="AA2596" s="1"/>
      <c r="AB2596" s="1"/>
      <c r="AC2596" s="99"/>
      <c r="AD2596" s="1"/>
      <c r="AE2596" s="1"/>
      <c r="AF2596" s="1"/>
      <c r="AG2596" s="1"/>
      <c r="AH2596" s="1"/>
      <c r="AI2596" s="1"/>
    </row>
    <row r="2597" spans="4:35">
      <c r="D2597" s="1"/>
      <c r="E2597" s="1"/>
      <c r="F2597" s="1"/>
      <c r="G2597" s="1"/>
      <c r="H2597" s="1"/>
      <c r="I2597" s="99"/>
      <c r="J2597" s="99"/>
      <c r="K2597" s="99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</row>
    <row r="2598" spans="4:35">
      <c r="D2598" s="1"/>
      <c r="E2598" s="1"/>
      <c r="F2598" s="1"/>
      <c r="G2598" s="1"/>
      <c r="H2598" s="1"/>
      <c r="I2598" s="99"/>
      <c r="J2598" s="99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</row>
    <row r="2599" spans="4:35">
      <c r="D2599" s="1"/>
      <c r="E2599" s="1"/>
      <c r="F2599" s="1"/>
      <c r="G2599" s="1"/>
      <c r="H2599" s="1"/>
      <c r="I2599" s="99"/>
      <c r="J2599" s="99"/>
      <c r="K2599" s="99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</row>
    <row r="2600" spans="4:35">
      <c r="D2600" s="1"/>
      <c r="E2600" s="1"/>
      <c r="F2600" s="1"/>
      <c r="G2600" s="1"/>
      <c r="H2600" s="1"/>
      <c r="I2600" s="99"/>
      <c r="J2600" s="99"/>
      <c r="K2600" s="99"/>
      <c r="L2600" s="99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99"/>
      <c r="Z2600" s="1"/>
      <c r="AA2600" s="1"/>
      <c r="AB2600" s="1"/>
      <c r="AC2600" s="99"/>
      <c r="AD2600" s="1"/>
      <c r="AE2600" s="1"/>
      <c r="AF2600" s="1"/>
      <c r="AG2600" s="1"/>
      <c r="AH2600" s="1"/>
      <c r="AI2600" s="1"/>
    </row>
    <row r="2601" spans="4:35">
      <c r="D2601" s="1"/>
      <c r="E2601" s="1"/>
      <c r="F2601" s="1"/>
      <c r="G2601" s="1"/>
      <c r="H2601" s="1"/>
      <c r="I2601" s="99"/>
      <c r="J2601" s="99"/>
      <c r="K2601" s="99"/>
      <c r="L2601" s="99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99"/>
      <c r="Z2601" s="1"/>
      <c r="AA2601" s="1"/>
      <c r="AB2601" s="1"/>
      <c r="AC2601" s="99"/>
      <c r="AD2601" s="1"/>
      <c r="AE2601" s="1"/>
      <c r="AF2601" s="1"/>
      <c r="AG2601" s="1"/>
      <c r="AH2601" s="1"/>
      <c r="AI2601" s="1"/>
    </row>
    <row r="2602" spans="4:35">
      <c r="D2602" s="1"/>
      <c r="E2602" s="1"/>
      <c r="F2602" s="1"/>
      <c r="G2602" s="1"/>
      <c r="H2602" s="1"/>
      <c r="I2602" s="99"/>
      <c r="J2602" s="99"/>
      <c r="K2602" s="99"/>
      <c r="L2602" s="99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</row>
    <row r="2603" spans="4:35">
      <c r="D2603" s="1"/>
      <c r="E2603" s="1"/>
      <c r="F2603" s="1"/>
      <c r="G2603" s="1"/>
      <c r="H2603" s="1"/>
      <c r="I2603" s="99"/>
      <c r="J2603" s="99"/>
      <c r="K2603" s="99"/>
      <c r="L2603" s="99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99"/>
      <c r="Z2603" s="99"/>
      <c r="AA2603" s="1"/>
      <c r="AB2603" s="1"/>
      <c r="AC2603" s="99"/>
      <c r="AD2603" s="1"/>
      <c r="AE2603" s="1"/>
      <c r="AF2603" s="1"/>
      <c r="AG2603" s="1"/>
      <c r="AH2603" s="1"/>
      <c r="AI2603" s="1"/>
    </row>
    <row r="2604" spans="4:35">
      <c r="D2604" s="1"/>
      <c r="E2604" s="1"/>
      <c r="F2604" s="1"/>
      <c r="G2604" s="1"/>
      <c r="H2604" s="1"/>
      <c r="I2604" s="99"/>
      <c r="J2604" s="1"/>
      <c r="K2604" s="99"/>
      <c r="L2604" s="99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99"/>
      <c r="Z2604" s="1"/>
      <c r="AA2604" s="1"/>
      <c r="AB2604" s="1"/>
      <c r="AC2604" s="99"/>
      <c r="AD2604" s="1"/>
      <c r="AE2604" s="1"/>
      <c r="AF2604" s="1"/>
      <c r="AG2604" s="1"/>
      <c r="AH2604" s="1"/>
      <c r="AI2604" s="1"/>
    </row>
    <row r="2605" spans="4:35">
      <c r="D2605" s="1"/>
      <c r="E2605" s="1"/>
      <c r="F2605" s="1"/>
      <c r="G2605" s="1"/>
      <c r="H2605" s="1"/>
      <c r="I2605" s="99"/>
      <c r="J2605" s="99"/>
      <c r="K2605" s="99"/>
      <c r="L2605" s="99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99"/>
      <c r="Z2605" s="99"/>
      <c r="AA2605" s="1"/>
      <c r="AB2605" s="1"/>
      <c r="AC2605" s="99"/>
      <c r="AD2605" s="1"/>
      <c r="AE2605" s="1"/>
      <c r="AF2605" s="1"/>
      <c r="AG2605" s="1"/>
      <c r="AH2605" s="1"/>
      <c r="AI2605" s="1"/>
    </row>
    <row r="2606" spans="4:35">
      <c r="D2606" s="1"/>
      <c r="E2606" s="1"/>
      <c r="F2606" s="1"/>
      <c r="G2606" s="1"/>
      <c r="H2606" s="1"/>
      <c r="I2606" s="99"/>
      <c r="J2606" s="99"/>
      <c r="K2606" s="99"/>
      <c r="L2606" s="99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</row>
    <row r="2607" spans="4:35">
      <c r="D2607" s="1"/>
      <c r="E2607" s="1"/>
      <c r="F2607" s="1"/>
      <c r="G2607" s="1"/>
      <c r="H2607" s="1"/>
      <c r="I2607" s="99"/>
      <c r="J2607" s="99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</row>
    <row r="2608" spans="4:35">
      <c r="D2608" s="1"/>
      <c r="E2608" s="1"/>
      <c r="F2608" s="1"/>
      <c r="G2608" s="1"/>
      <c r="H2608" s="1"/>
      <c r="I2608" s="99"/>
      <c r="J2608" s="99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</row>
    <row r="2609" spans="4:35">
      <c r="D2609" s="1"/>
      <c r="E2609" s="1"/>
      <c r="F2609" s="1"/>
      <c r="G2609" s="1"/>
      <c r="H2609" s="1"/>
      <c r="I2609" s="99"/>
      <c r="J2609" s="99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</row>
    <row r="2610" spans="4:35">
      <c r="D2610" s="1"/>
      <c r="E2610" s="1"/>
      <c r="F2610" s="1"/>
      <c r="G2610" s="1"/>
      <c r="H2610" s="1"/>
      <c r="I2610" s="99"/>
      <c r="J2610" s="99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</row>
    <row r="2611" spans="4:35">
      <c r="D2611" s="1"/>
      <c r="E2611" s="1"/>
      <c r="F2611" s="1"/>
      <c r="G2611" s="1"/>
      <c r="H2611" s="1"/>
      <c r="I2611" s="99"/>
      <c r="J2611" s="99"/>
      <c r="K2611" s="99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</row>
    <row r="2612" spans="4:35">
      <c r="D2612" s="1"/>
      <c r="E2612" s="1"/>
      <c r="F2612" s="1"/>
      <c r="G2612" s="1"/>
      <c r="H2612" s="1"/>
      <c r="I2612" s="99"/>
      <c r="J2612" s="99"/>
      <c r="K2612" s="99"/>
      <c r="L2612" s="99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99"/>
      <c r="Z2612" s="1"/>
      <c r="AA2612" s="1"/>
      <c r="AB2612" s="1"/>
      <c r="AC2612" s="99"/>
      <c r="AD2612" s="1"/>
      <c r="AE2612" s="1"/>
      <c r="AF2612" s="1"/>
      <c r="AG2612" s="1"/>
      <c r="AH2612" s="1"/>
      <c r="AI2612" s="1"/>
    </row>
    <row r="2613" spans="4:35">
      <c r="D2613" s="1"/>
      <c r="E2613" s="1"/>
      <c r="F2613" s="1"/>
      <c r="G2613" s="1"/>
      <c r="H2613" s="1"/>
      <c r="I2613" s="99"/>
      <c r="J2613" s="1"/>
      <c r="K2613" s="99"/>
      <c r="L2613" s="99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99"/>
      <c r="Z2613" s="1"/>
      <c r="AA2613" s="1"/>
      <c r="AB2613" s="1"/>
      <c r="AC2613" s="99"/>
      <c r="AD2613" s="1"/>
      <c r="AE2613" s="1"/>
      <c r="AF2613" s="1"/>
      <c r="AG2613" s="1"/>
      <c r="AH2613" s="1"/>
      <c r="AI2613" s="1"/>
    </row>
    <row r="2614" spans="4:35">
      <c r="D2614" s="1"/>
      <c r="E2614" s="1"/>
      <c r="F2614" s="1"/>
      <c r="G2614" s="1"/>
      <c r="H2614" s="1"/>
      <c r="I2614" s="99"/>
      <c r="J2614" s="99"/>
      <c r="K2614" s="99"/>
      <c r="L2614" s="99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99"/>
      <c r="Z2614" s="1"/>
      <c r="AA2614" s="1"/>
      <c r="AB2614" s="1"/>
      <c r="AC2614" s="99"/>
      <c r="AD2614" s="1"/>
      <c r="AE2614" s="1"/>
      <c r="AF2614" s="1"/>
      <c r="AG2614" s="1"/>
      <c r="AH2614" s="1"/>
      <c r="AI2614" s="1"/>
    </row>
    <row r="2615" spans="4:35">
      <c r="D2615" s="1"/>
      <c r="E2615" s="1"/>
      <c r="F2615" s="1"/>
      <c r="G2615" s="1"/>
      <c r="H2615" s="1"/>
      <c r="I2615" s="99"/>
      <c r="J2615" s="99"/>
      <c r="K2615" s="99"/>
      <c r="L2615" s="99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</row>
    <row r="2616" spans="4:35">
      <c r="D2616" s="1"/>
      <c r="E2616" s="1"/>
      <c r="F2616" s="1"/>
      <c r="G2616" s="1"/>
      <c r="H2616" s="1"/>
      <c r="I2616" s="99"/>
      <c r="J2616" s="99"/>
      <c r="K2616" s="99"/>
      <c r="L2616" s="99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99"/>
      <c r="Z2616" s="1"/>
      <c r="AA2616" s="1"/>
      <c r="AB2616" s="1"/>
      <c r="AC2616" s="99"/>
      <c r="AD2616" s="1"/>
      <c r="AE2616" s="1"/>
      <c r="AF2616" s="1"/>
      <c r="AG2616" s="1"/>
      <c r="AH2616" s="1"/>
      <c r="AI2616" s="1"/>
    </row>
    <row r="2617" spans="4:35">
      <c r="D2617" s="1"/>
      <c r="E2617" s="1"/>
      <c r="F2617" s="1"/>
      <c r="G2617" s="1"/>
      <c r="H2617" s="1"/>
      <c r="I2617" s="99"/>
      <c r="J2617" s="99"/>
      <c r="K2617" s="99"/>
      <c r="L2617" s="99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99"/>
      <c r="Z2617" s="1"/>
      <c r="AA2617" s="1"/>
      <c r="AB2617" s="1"/>
      <c r="AC2617" s="99"/>
      <c r="AD2617" s="1"/>
      <c r="AE2617" s="1"/>
      <c r="AF2617" s="1"/>
      <c r="AG2617" s="1"/>
      <c r="AH2617" s="1"/>
      <c r="AI2617" s="1"/>
    </row>
    <row r="2618" spans="4:35">
      <c r="D2618" s="1"/>
      <c r="E2618" s="1"/>
      <c r="F2618" s="1"/>
      <c r="G2618" s="1"/>
      <c r="H2618" s="1"/>
      <c r="I2618" s="99"/>
      <c r="J2618" s="99"/>
      <c r="K2618" s="99"/>
      <c r="L2618" s="99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99"/>
      <c r="Z2618" s="99"/>
      <c r="AA2618" s="1"/>
      <c r="AB2618" s="1"/>
      <c r="AC2618" s="99"/>
      <c r="AD2618" s="1"/>
      <c r="AE2618" s="1"/>
      <c r="AF2618" s="1"/>
      <c r="AG2618" s="1"/>
      <c r="AH2618" s="1"/>
      <c r="AI2618" s="1"/>
    </row>
    <row r="2619" spans="4:35">
      <c r="D2619" s="1"/>
      <c r="E2619" s="1"/>
      <c r="F2619" s="1"/>
      <c r="G2619" s="1"/>
      <c r="H2619" s="1"/>
      <c r="I2619" s="99"/>
      <c r="J2619" s="99"/>
      <c r="K2619" s="99"/>
      <c r="L2619" s="99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</row>
    <row r="2620" spans="4:35">
      <c r="D2620" s="1"/>
      <c r="E2620" s="1"/>
      <c r="F2620" s="1"/>
      <c r="G2620" s="1"/>
      <c r="H2620" s="1"/>
      <c r="I2620" s="99"/>
      <c r="J2620" s="99"/>
      <c r="K2620" s="99"/>
      <c r="L2620" s="99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99"/>
      <c r="Z2620" s="1"/>
      <c r="AA2620" s="1"/>
      <c r="AB2620" s="1"/>
      <c r="AC2620" s="99"/>
      <c r="AD2620" s="1"/>
      <c r="AE2620" s="1"/>
      <c r="AF2620" s="1"/>
      <c r="AG2620" s="1"/>
      <c r="AH2620" s="1"/>
      <c r="AI2620" s="1"/>
    </row>
    <row r="2621" spans="4:35">
      <c r="D2621" s="1"/>
      <c r="E2621" s="1"/>
      <c r="F2621" s="1"/>
      <c r="G2621" s="1"/>
      <c r="H2621" s="1"/>
      <c r="I2621" s="99"/>
      <c r="J2621" s="99"/>
      <c r="K2621" s="99"/>
      <c r="L2621" s="99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99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</row>
    <row r="2622" spans="4:35">
      <c r="D2622" s="1"/>
      <c r="E2622" s="1"/>
      <c r="F2622" s="1"/>
      <c r="G2622" s="1"/>
      <c r="H2622" s="1"/>
      <c r="I2622" s="99"/>
      <c r="J2622" s="99"/>
      <c r="K2622" s="99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</row>
    <row r="2623" spans="4:35">
      <c r="D2623" s="1"/>
      <c r="E2623" s="1"/>
      <c r="F2623" s="1"/>
      <c r="G2623" s="1"/>
      <c r="H2623" s="1"/>
      <c r="I2623" s="99"/>
      <c r="J2623" s="99"/>
      <c r="K2623" s="99"/>
      <c r="L2623" s="99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</row>
    <row r="2624" spans="4:35">
      <c r="D2624" s="1"/>
      <c r="E2624" s="1"/>
      <c r="F2624" s="1"/>
      <c r="G2624" s="1"/>
      <c r="H2624" s="1"/>
      <c r="I2624" s="99"/>
      <c r="J2624" s="99"/>
      <c r="K2624" s="99"/>
      <c r="L2624" s="99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99"/>
      <c r="Z2624" s="1"/>
      <c r="AA2624" s="1"/>
      <c r="AB2624" s="1"/>
      <c r="AC2624" s="99"/>
      <c r="AD2624" s="1"/>
      <c r="AE2624" s="1"/>
      <c r="AF2624" s="1"/>
      <c r="AG2624" s="1"/>
      <c r="AH2624" s="1"/>
      <c r="AI2624" s="1"/>
    </row>
    <row r="2625" spans="4:35">
      <c r="D2625" s="1"/>
      <c r="E2625" s="1"/>
      <c r="F2625" s="1"/>
      <c r="G2625" s="1"/>
      <c r="H2625" s="1"/>
      <c r="I2625" s="99"/>
      <c r="J2625" s="99"/>
      <c r="K2625" s="99"/>
      <c r="L2625" s="99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99"/>
      <c r="Z2625" s="1"/>
      <c r="AA2625" s="1"/>
      <c r="AB2625" s="1"/>
      <c r="AC2625" s="99"/>
      <c r="AD2625" s="1"/>
      <c r="AE2625" s="1"/>
      <c r="AF2625" s="1"/>
      <c r="AG2625" s="1"/>
      <c r="AH2625" s="1"/>
      <c r="AI2625" s="1"/>
    </row>
    <row r="2626" spans="4:35">
      <c r="D2626" s="1"/>
      <c r="E2626" s="1"/>
      <c r="F2626" s="1"/>
      <c r="G2626" s="1"/>
      <c r="H2626" s="1"/>
      <c r="I2626" s="99"/>
      <c r="J2626" s="99"/>
      <c r="K2626" s="99"/>
      <c r="L2626" s="99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99"/>
      <c r="Z2626" s="1"/>
      <c r="AA2626" s="1"/>
      <c r="AB2626" s="1"/>
      <c r="AC2626" s="99"/>
      <c r="AD2626" s="1"/>
      <c r="AE2626" s="1"/>
      <c r="AF2626" s="1"/>
      <c r="AG2626" s="1"/>
      <c r="AH2626" s="1"/>
      <c r="AI2626" s="1"/>
    </row>
    <row r="2627" spans="4:35">
      <c r="D2627" s="1"/>
      <c r="E2627" s="1"/>
      <c r="F2627" s="1"/>
      <c r="G2627" s="1"/>
      <c r="H2627" s="1"/>
      <c r="I2627" s="99"/>
      <c r="J2627" s="99"/>
      <c r="K2627" s="99"/>
      <c r="L2627" s="99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99"/>
      <c r="Z2627" s="99"/>
      <c r="AA2627" s="1"/>
      <c r="AB2627" s="1"/>
      <c r="AC2627" s="99"/>
      <c r="AD2627" s="1"/>
      <c r="AE2627" s="1"/>
      <c r="AF2627" s="1"/>
      <c r="AG2627" s="1"/>
      <c r="AH2627" s="1"/>
      <c r="AI2627" s="1"/>
    </row>
    <row r="2628" spans="4:35">
      <c r="D2628" s="1"/>
      <c r="E2628" s="1"/>
      <c r="F2628" s="1"/>
      <c r="G2628" s="1"/>
      <c r="H2628" s="1"/>
      <c r="I2628" s="99"/>
      <c r="J2628" s="99"/>
      <c r="K2628" s="99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</row>
    <row r="2629" spans="4:35">
      <c r="D2629" s="1"/>
      <c r="E2629" s="1"/>
      <c r="F2629" s="1"/>
      <c r="G2629" s="1"/>
      <c r="H2629" s="1"/>
      <c r="I2629" s="99"/>
      <c r="J2629" s="99"/>
      <c r="K2629" s="99"/>
      <c r="L2629" s="99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99"/>
      <c r="Z2629" s="99"/>
      <c r="AA2629" s="1"/>
      <c r="AB2629" s="1"/>
      <c r="AC2629" s="99"/>
      <c r="AD2629" s="1"/>
      <c r="AE2629" s="1"/>
      <c r="AF2629" s="1"/>
      <c r="AG2629" s="1"/>
      <c r="AH2629" s="1"/>
      <c r="AI2629" s="1"/>
    </row>
    <row r="2630" spans="4:35">
      <c r="D2630" s="1"/>
      <c r="E2630" s="1"/>
      <c r="F2630" s="1"/>
      <c r="G2630" s="1"/>
      <c r="H2630" s="1"/>
      <c r="I2630" s="99"/>
      <c r="J2630" s="99"/>
      <c r="K2630" s="99"/>
      <c r="L2630" s="99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</row>
    <row r="2631" spans="4:35">
      <c r="D2631" s="1"/>
      <c r="E2631" s="1"/>
      <c r="F2631" s="1"/>
      <c r="G2631" s="1"/>
      <c r="H2631" s="1"/>
      <c r="I2631" s="99"/>
      <c r="J2631" s="99"/>
      <c r="K2631" s="99"/>
      <c r="L2631" s="99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99"/>
      <c r="Z2631" s="99"/>
      <c r="AA2631" s="1"/>
      <c r="AB2631" s="1"/>
      <c r="AC2631" s="99"/>
      <c r="AD2631" s="1"/>
      <c r="AE2631" s="1"/>
      <c r="AF2631" s="1"/>
      <c r="AG2631" s="1"/>
      <c r="AH2631" s="1"/>
      <c r="AI2631" s="1"/>
    </row>
    <row r="2632" spans="4:35">
      <c r="D2632" s="1"/>
      <c r="E2632" s="1"/>
      <c r="F2632" s="1"/>
      <c r="G2632" s="1"/>
      <c r="H2632" s="1"/>
      <c r="I2632" s="99"/>
      <c r="J2632" s="99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</row>
    <row r="2633" spans="4:35">
      <c r="D2633" s="1"/>
      <c r="E2633" s="1"/>
      <c r="F2633" s="1"/>
      <c r="G2633" s="1"/>
      <c r="H2633" s="1"/>
      <c r="I2633" s="99"/>
      <c r="J2633" s="99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</row>
    <row r="2634" spans="4:35">
      <c r="D2634" s="1"/>
      <c r="E2634" s="1"/>
      <c r="F2634" s="1"/>
      <c r="G2634" s="1"/>
      <c r="H2634" s="1"/>
      <c r="I2634" s="99"/>
      <c r="J2634" s="99"/>
      <c r="K2634" s="99"/>
      <c r="L2634" s="99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99"/>
      <c r="Z2634" s="1"/>
      <c r="AA2634" s="1"/>
      <c r="AB2634" s="1"/>
      <c r="AC2634" s="99"/>
      <c r="AD2634" s="1"/>
      <c r="AE2634" s="1"/>
      <c r="AF2634" s="1"/>
      <c r="AG2634" s="1"/>
      <c r="AH2634" s="1"/>
      <c r="AI2634" s="1"/>
    </row>
    <row r="2635" spans="4:35">
      <c r="D2635" s="1"/>
      <c r="E2635" s="1"/>
      <c r="F2635" s="1"/>
      <c r="G2635" s="1"/>
      <c r="H2635" s="1"/>
      <c r="I2635" s="99"/>
      <c r="J2635" s="99"/>
      <c r="K2635" s="99"/>
      <c r="L2635" s="99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99"/>
      <c r="Z2635" s="1"/>
      <c r="AA2635" s="1"/>
      <c r="AB2635" s="1"/>
      <c r="AC2635" s="99"/>
      <c r="AD2635" s="1"/>
      <c r="AE2635" s="1"/>
      <c r="AF2635" s="1"/>
      <c r="AG2635" s="1"/>
      <c r="AH2635" s="1"/>
      <c r="AI2635" s="1"/>
    </row>
    <row r="2636" spans="4:35">
      <c r="D2636" s="1"/>
      <c r="E2636" s="1"/>
      <c r="F2636" s="1"/>
      <c r="G2636" s="1"/>
      <c r="H2636" s="1"/>
      <c r="I2636" s="99"/>
      <c r="J2636" s="99"/>
      <c r="K2636" s="99"/>
      <c r="L2636" s="99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</row>
    <row r="2637" spans="4:35">
      <c r="D2637" s="1"/>
      <c r="E2637" s="1"/>
      <c r="F2637" s="1"/>
      <c r="G2637" s="1"/>
      <c r="H2637" s="1"/>
      <c r="I2637" s="99"/>
      <c r="J2637" s="99"/>
      <c r="K2637" s="99"/>
      <c r="L2637" s="99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99"/>
      <c r="Z2637" s="99"/>
      <c r="AA2637" s="1"/>
      <c r="AB2637" s="1"/>
      <c r="AC2637" s="99"/>
      <c r="AD2637" s="1"/>
      <c r="AE2637" s="1"/>
      <c r="AF2637" s="1"/>
      <c r="AG2637" s="1"/>
      <c r="AH2637" s="1"/>
      <c r="AI2637" s="1"/>
    </row>
    <row r="2638" spans="4:35">
      <c r="D2638" s="1"/>
      <c r="E2638" s="1"/>
      <c r="F2638" s="1"/>
      <c r="G2638" s="1"/>
      <c r="H2638" s="1"/>
      <c r="I2638" s="99"/>
      <c r="J2638" s="99"/>
      <c r="K2638" s="99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</row>
    <row r="2639" spans="4:35">
      <c r="D2639" s="1"/>
      <c r="E2639" s="1"/>
      <c r="F2639" s="1"/>
      <c r="G2639" s="1"/>
      <c r="H2639" s="1"/>
      <c r="I2639" s="99"/>
      <c r="J2639" s="99"/>
      <c r="K2639" s="99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</row>
    <row r="2640" spans="4:35">
      <c r="D2640" s="1"/>
      <c r="E2640" s="1"/>
      <c r="F2640" s="1"/>
      <c r="G2640" s="1"/>
      <c r="H2640" s="1"/>
      <c r="I2640" s="99"/>
      <c r="J2640" s="99"/>
      <c r="K2640" s="99"/>
      <c r="L2640" s="99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99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</row>
    <row r="2641" spans="4:35">
      <c r="D2641" s="1"/>
      <c r="E2641" s="1"/>
      <c r="F2641" s="1"/>
      <c r="G2641" s="1"/>
      <c r="H2641" s="1"/>
      <c r="I2641" s="99"/>
      <c r="J2641" s="1"/>
      <c r="K2641" s="99"/>
      <c r="L2641" s="99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99"/>
      <c r="Z2641" s="1"/>
      <c r="AA2641" s="1"/>
      <c r="AB2641" s="1"/>
      <c r="AC2641" s="99"/>
      <c r="AD2641" s="1"/>
      <c r="AE2641" s="1"/>
      <c r="AF2641" s="1"/>
      <c r="AG2641" s="1"/>
      <c r="AH2641" s="1"/>
      <c r="AI2641" s="1"/>
    </row>
    <row r="2642" spans="4:35">
      <c r="D2642" s="1"/>
      <c r="E2642" s="1"/>
      <c r="F2642" s="1"/>
      <c r="G2642" s="1"/>
      <c r="H2642" s="1"/>
      <c r="I2642" s="99"/>
      <c r="J2642" s="99"/>
      <c r="K2642" s="99"/>
      <c r="L2642" s="99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99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</row>
    <row r="2643" spans="4:35">
      <c r="D2643" s="1"/>
      <c r="E2643" s="1"/>
      <c r="F2643" s="1"/>
      <c r="G2643" s="1"/>
      <c r="H2643" s="1"/>
      <c r="I2643" s="99"/>
      <c r="J2643" s="99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</row>
    <row r="2644" spans="4:35">
      <c r="D2644" s="1"/>
      <c r="E2644" s="1"/>
      <c r="F2644" s="1"/>
      <c r="G2644" s="1"/>
      <c r="H2644" s="1"/>
      <c r="I2644" s="99"/>
      <c r="J2644" s="99"/>
      <c r="K2644" s="99"/>
      <c r="L2644" s="99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99"/>
      <c r="Z2644" s="1"/>
      <c r="AA2644" s="1"/>
      <c r="AB2644" s="1"/>
      <c r="AC2644" s="99"/>
      <c r="AD2644" s="1"/>
      <c r="AE2644" s="1"/>
      <c r="AF2644" s="1"/>
      <c r="AG2644" s="1"/>
      <c r="AH2644" s="1"/>
      <c r="AI2644" s="1"/>
    </row>
    <row r="2645" spans="4:35">
      <c r="D2645" s="1"/>
      <c r="E2645" s="1"/>
      <c r="F2645" s="1"/>
      <c r="G2645" s="1"/>
      <c r="H2645" s="1"/>
      <c r="I2645" s="99"/>
      <c r="J2645" s="99"/>
      <c r="K2645" s="99"/>
      <c r="L2645" s="99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</row>
    <row r="2646" spans="4:35">
      <c r="D2646" s="1"/>
      <c r="E2646" s="1"/>
      <c r="F2646" s="1"/>
      <c r="G2646" s="1"/>
      <c r="H2646" s="1"/>
      <c r="I2646" s="99"/>
      <c r="J2646" s="99"/>
      <c r="K2646" s="99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</row>
    <row r="2647" spans="4:35">
      <c r="D2647" s="1"/>
      <c r="E2647" s="1"/>
      <c r="F2647" s="1"/>
      <c r="G2647" s="1"/>
      <c r="H2647" s="1"/>
      <c r="I2647" s="99"/>
      <c r="J2647" s="99"/>
      <c r="K2647" s="99"/>
      <c r="L2647" s="99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99"/>
      <c r="Z2647" s="1"/>
      <c r="AA2647" s="1"/>
      <c r="AB2647" s="1"/>
      <c r="AC2647" s="99"/>
      <c r="AD2647" s="1"/>
      <c r="AE2647" s="1"/>
      <c r="AF2647" s="1"/>
      <c r="AG2647" s="1"/>
      <c r="AH2647" s="1"/>
      <c r="AI2647" s="1"/>
    </row>
    <row r="2648" spans="4:35">
      <c r="D2648" s="1"/>
      <c r="E2648" s="1"/>
      <c r="F2648" s="1"/>
      <c r="G2648" s="1"/>
      <c r="H2648" s="1"/>
      <c r="I2648" s="99"/>
      <c r="J2648" s="99"/>
      <c r="K2648" s="99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</row>
    <row r="2649" spans="4:35">
      <c r="D2649" s="1"/>
      <c r="E2649" s="1"/>
      <c r="F2649" s="1"/>
      <c r="G2649" s="1"/>
      <c r="H2649" s="1"/>
      <c r="I2649" s="99"/>
      <c r="J2649" s="99"/>
      <c r="K2649" s="99"/>
      <c r="L2649" s="99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99"/>
      <c r="Z2649" s="99"/>
      <c r="AA2649" s="1"/>
      <c r="AB2649" s="1"/>
      <c r="AC2649" s="99"/>
      <c r="AD2649" s="1"/>
      <c r="AE2649" s="1"/>
      <c r="AF2649" s="1"/>
      <c r="AG2649" s="1"/>
      <c r="AH2649" s="1"/>
      <c r="AI2649" s="1"/>
    </row>
    <row r="2650" spans="4:35">
      <c r="D2650" s="1"/>
      <c r="E2650" s="1"/>
      <c r="F2650" s="1"/>
      <c r="G2650" s="1"/>
      <c r="H2650" s="1"/>
      <c r="I2650" s="99"/>
      <c r="J2650" s="99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</row>
    <row r="2651" spans="4:35">
      <c r="D2651" s="1"/>
      <c r="E2651" s="1"/>
      <c r="F2651" s="1"/>
      <c r="G2651" s="1"/>
      <c r="H2651" s="1"/>
      <c r="I2651" s="99"/>
      <c r="J2651" s="99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</row>
    <row r="2652" spans="4:35">
      <c r="D2652" s="1"/>
      <c r="E2652" s="1"/>
      <c r="F2652" s="1"/>
      <c r="G2652" s="1"/>
      <c r="H2652" s="1"/>
      <c r="I2652" s="99"/>
      <c r="J2652" s="99"/>
      <c r="K2652" s="99"/>
      <c r="L2652" s="99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99"/>
      <c r="Z2652" s="1"/>
      <c r="AA2652" s="1"/>
      <c r="AB2652" s="1"/>
      <c r="AC2652" s="99"/>
      <c r="AD2652" s="1"/>
      <c r="AE2652" s="1"/>
      <c r="AF2652" s="1"/>
      <c r="AG2652" s="1"/>
      <c r="AH2652" s="1"/>
      <c r="AI2652" s="1"/>
    </row>
    <row r="2653" spans="4:35">
      <c r="D2653" s="1"/>
      <c r="E2653" s="1"/>
      <c r="F2653" s="1"/>
      <c r="G2653" s="1"/>
      <c r="H2653" s="1"/>
      <c r="I2653" s="99"/>
      <c r="J2653" s="99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</row>
    <row r="2654" spans="4:35">
      <c r="D2654" s="1"/>
      <c r="E2654" s="1"/>
      <c r="F2654" s="1"/>
      <c r="G2654" s="1"/>
      <c r="H2654" s="1"/>
      <c r="I2654" s="99"/>
      <c r="J2654" s="99"/>
      <c r="K2654" s="99"/>
      <c r="L2654" s="99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99"/>
      <c r="Z2654" s="1"/>
      <c r="AA2654" s="1"/>
      <c r="AB2654" s="1"/>
      <c r="AC2654" s="99"/>
      <c r="AD2654" s="1"/>
      <c r="AE2654" s="1"/>
      <c r="AF2654" s="1"/>
      <c r="AG2654" s="1"/>
      <c r="AH2654" s="1"/>
      <c r="AI2654" s="1"/>
    </row>
    <row r="2655" spans="4:35">
      <c r="D2655" s="1"/>
      <c r="E2655" s="1"/>
      <c r="F2655" s="1"/>
      <c r="G2655" s="1"/>
      <c r="H2655" s="1"/>
      <c r="I2655" s="99"/>
      <c r="J2655" s="99"/>
      <c r="K2655" s="99"/>
      <c r="L2655" s="99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99"/>
      <c r="Z2655" s="99"/>
      <c r="AA2655" s="1"/>
      <c r="AB2655" s="1"/>
      <c r="AC2655" s="99"/>
      <c r="AD2655" s="1"/>
      <c r="AE2655" s="1"/>
      <c r="AF2655" s="1"/>
      <c r="AG2655" s="1"/>
      <c r="AH2655" s="1"/>
      <c r="AI2655" s="1"/>
    </row>
    <row r="2656" spans="4:35">
      <c r="D2656" s="1"/>
      <c r="E2656" s="1"/>
      <c r="F2656" s="1"/>
      <c r="G2656" s="1"/>
      <c r="H2656" s="1"/>
      <c r="I2656" s="99"/>
      <c r="J2656" s="99"/>
      <c r="K2656" s="99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</row>
    <row r="2657" spans="4:35">
      <c r="D2657" s="1"/>
      <c r="E2657" s="1"/>
      <c r="F2657" s="1"/>
      <c r="G2657" s="1"/>
      <c r="H2657" s="1"/>
      <c r="I2657" s="99"/>
      <c r="J2657" s="99"/>
      <c r="K2657" s="99"/>
      <c r="L2657" s="99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99"/>
      <c r="Z2657" s="1"/>
      <c r="AA2657" s="1"/>
      <c r="AB2657" s="1"/>
      <c r="AC2657" s="99"/>
      <c r="AD2657" s="1"/>
      <c r="AE2657" s="1"/>
      <c r="AF2657" s="1"/>
      <c r="AG2657" s="1"/>
      <c r="AH2657" s="1"/>
      <c r="AI2657" s="1"/>
    </row>
    <row r="2658" spans="4:35">
      <c r="D2658" s="1"/>
      <c r="E2658" s="1"/>
      <c r="F2658" s="1"/>
      <c r="G2658" s="1"/>
      <c r="H2658" s="1"/>
      <c r="I2658" s="99"/>
      <c r="J2658" s="99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</row>
    <row r="2659" spans="4:35">
      <c r="D2659" s="1"/>
      <c r="E2659" s="1"/>
      <c r="F2659" s="1"/>
      <c r="G2659" s="1"/>
      <c r="H2659" s="1"/>
      <c r="I2659" s="99"/>
      <c r="J2659" s="99"/>
      <c r="K2659" s="99"/>
      <c r="L2659" s="99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</row>
    <row r="2660" spans="4:35">
      <c r="D2660" s="1"/>
      <c r="E2660" s="1"/>
      <c r="F2660" s="1"/>
      <c r="G2660" s="1"/>
      <c r="H2660" s="1"/>
      <c r="I2660" s="99"/>
      <c r="J2660" s="99"/>
      <c r="K2660" s="99"/>
      <c r="L2660" s="99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99"/>
      <c r="Z2660" s="99"/>
      <c r="AA2660" s="1"/>
      <c r="AB2660" s="1"/>
      <c r="AC2660" s="99"/>
      <c r="AD2660" s="1"/>
      <c r="AE2660" s="1"/>
      <c r="AF2660" s="1"/>
      <c r="AG2660" s="1"/>
      <c r="AH2660" s="1"/>
      <c r="AI2660" s="1"/>
    </row>
    <row r="2661" spans="4:35">
      <c r="D2661" s="1"/>
      <c r="E2661" s="1"/>
      <c r="F2661" s="1"/>
      <c r="G2661" s="1"/>
      <c r="H2661" s="1"/>
      <c r="I2661" s="99"/>
      <c r="J2661" s="99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</row>
    <row r="2662" spans="4:35">
      <c r="D2662" s="1"/>
      <c r="E2662" s="1"/>
      <c r="F2662" s="1"/>
      <c r="G2662" s="1"/>
      <c r="H2662" s="1"/>
      <c r="I2662" s="99"/>
      <c r="J2662" s="99"/>
      <c r="K2662" s="99"/>
      <c r="L2662" s="99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99"/>
      <c r="Z2662" s="99"/>
      <c r="AA2662" s="1"/>
      <c r="AB2662" s="1"/>
      <c r="AC2662" s="99"/>
      <c r="AD2662" s="1"/>
      <c r="AE2662" s="1"/>
      <c r="AF2662" s="1"/>
      <c r="AG2662" s="1"/>
      <c r="AH2662" s="1"/>
      <c r="AI2662" s="1"/>
    </row>
    <row r="2663" spans="4:35">
      <c r="D2663" s="1"/>
      <c r="E2663" s="1"/>
      <c r="F2663" s="1"/>
      <c r="G2663" s="1"/>
      <c r="H2663" s="1"/>
      <c r="I2663" s="99"/>
      <c r="J2663" s="99"/>
      <c r="K2663" s="99"/>
      <c r="L2663" s="99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99"/>
      <c r="Z2663" s="1"/>
      <c r="AA2663" s="1"/>
      <c r="AB2663" s="1"/>
      <c r="AC2663" s="99"/>
      <c r="AD2663" s="1"/>
      <c r="AE2663" s="1"/>
      <c r="AF2663" s="1"/>
      <c r="AG2663" s="1"/>
      <c r="AH2663" s="1"/>
      <c r="AI2663" s="1"/>
    </row>
    <row r="2664" spans="4:35">
      <c r="D2664" s="1"/>
      <c r="E2664" s="1"/>
      <c r="F2664" s="1"/>
      <c r="G2664" s="1"/>
      <c r="H2664" s="1"/>
      <c r="I2664" s="99"/>
      <c r="J2664" s="99"/>
      <c r="K2664" s="99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</row>
    <row r="2665" spans="4:35">
      <c r="D2665" s="1"/>
      <c r="E2665" s="1"/>
      <c r="F2665" s="1"/>
      <c r="G2665" s="1"/>
      <c r="H2665" s="1"/>
      <c r="I2665" s="99"/>
      <c r="J2665" s="99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</row>
    <row r="2666" spans="4:35">
      <c r="D2666" s="1"/>
      <c r="E2666" s="1"/>
      <c r="F2666" s="1"/>
      <c r="G2666" s="1"/>
      <c r="H2666" s="1"/>
      <c r="I2666" s="99"/>
      <c r="J2666" s="99"/>
      <c r="K2666" s="99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</row>
    <row r="2667" spans="4:35">
      <c r="D2667" s="1"/>
      <c r="E2667" s="1"/>
      <c r="F2667" s="1"/>
      <c r="G2667" s="1"/>
      <c r="H2667" s="1"/>
      <c r="I2667" s="99"/>
      <c r="J2667" s="99"/>
      <c r="K2667" s="99"/>
      <c r="L2667" s="99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99"/>
      <c r="Z2667" s="99"/>
      <c r="AA2667" s="1"/>
      <c r="AB2667" s="1"/>
      <c r="AC2667" s="99"/>
      <c r="AD2667" s="1"/>
      <c r="AE2667" s="1"/>
      <c r="AF2667" s="1"/>
      <c r="AG2667" s="1"/>
      <c r="AH2667" s="1"/>
      <c r="AI2667" s="1"/>
    </row>
    <row r="2668" spans="4:35">
      <c r="D2668" s="1"/>
      <c r="E2668" s="1"/>
      <c r="F2668" s="1"/>
      <c r="G2668" s="1"/>
      <c r="H2668" s="1"/>
      <c r="I2668" s="99"/>
      <c r="J2668" s="99"/>
      <c r="K2668" s="99"/>
      <c r="L2668" s="99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99"/>
      <c r="Z2668" s="1"/>
      <c r="AA2668" s="1"/>
      <c r="AB2668" s="1"/>
      <c r="AC2668" s="99"/>
      <c r="AD2668" s="1"/>
      <c r="AE2668" s="1"/>
      <c r="AF2668" s="1"/>
      <c r="AG2668" s="1"/>
      <c r="AH2668" s="1"/>
      <c r="AI2668" s="1"/>
    </row>
    <row r="2669" spans="4:35">
      <c r="D2669" s="1"/>
      <c r="E2669" s="1"/>
      <c r="F2669" s="1"/>
      <c r="G2669" s="1"/>
      <c r="H2669" s="1"/>
      <c r="I2669" s="99"/>
      <c r="J2669" s="99"/>
      <c r="K2669" s="99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</row>
    <row r="2670" spans="4:35">
      <c r="D2670" s="1"/>
      <c r="E2670" s="1"/>
      <c r="F2670" s="1"/>
      <c r="G2670" s="1"/>
      <c r="H2670" s="1"/>
      <c r="I2670" s="99"/>
      <c r="J2670" s="99"/>
      <c r="K2670" s="99"/>
      <c r="L2670" s="99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99"/>
      <c r="Z2670" s="99"/>
      <c r="AA2670" s="1"/>
      <c r="AB2670" s="1"/>
      <c r="AC2670" s="99"/>
      <c r="AD2670" s="1"/>
      <c r="AE2670" s="1"/>
      <c r="AF2670" s="1"/>
      <c r="AG2670" s="1"/>
      <c r="AH2670" s="1"/>
      <c r="AI2670" s="1"/>
    </row>
    <row r="2671" spans="4:35">
      <c r="D2671" s="1"/>
      <c r="E2671" s="1"/>
      <c r="F2671" s="1"/>
      <c r="G2671" s="1"/>
      <c r="H2671" s="1"/>
      <c r="I2671" s="99"/>
      <c r="J2671" s="99"/>
      <c r="K2671" s="99"/>
      <c r="L2671" s="99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99"/>
      <c r="Z2671" s="99"/>
      <c r="AA2671" s="1"/>
      <c r="AB2671" s="1"/>
      <c r="AC2671" s="99"/>
      <c r="AD2671" s="1"/>
      <c r="AE2671" s="1"/>
      <c r="AF2671" s="1"/>
      <c r="AG2671" s="1"/>
      <c r="AH2671" s="1"/>
      <c r="AI2671" s="1"/>
    </row>
    <row r="2672" spans="4:35">
      <c r="D2672" s="1"/>
      <c r="E2672" s="1"/>
      <c r="F2672" s="1"/>
      <c r="G2672" s="1"/>
      <c r="H2672" s="1"/>
      <c r="I2672" s="99"/>
      <c r="J2672" s="99"/>
      <c r="K2672" s="99"/>
      <c r="L2672" s="99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99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</row>
    <row r="2673" spans="4:35">
      <c r="D2673" s="1"/>
      <c r="E2673" s="1"/>
      <c r="F2673" s="1"/>
      <c r="G2673" s="1"/>
      <c r="H2673" s="1"/>
      <c r="I2673" s="99"/>
      <c r="J2673" s="99"/>
      <c r="K2673" s="99"/>
      <c r="L2673" s="99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99"/>
      <c r="Z2673" s="99"/>
      <c r="AA2673" s="1"/>
      <c r="AB2673" s="1"/>
      <c r="AC2673" s="99"/>
      <c r="AD2673" s="1"/>
      <c r="AE2673" s="1"/>
      <c r="AF2673" s="1"/>
      <c r="AG2673" s="1"/>
      <c r="AH2673" s="1"/>
      <c r="AI2673" s="1"/>
    </row>
    <row r="2674" spans="4:35">
      <c r="D2674" s="1"/>
      <c r="E2674" s="1"/>
      <c r="F2674" s="1"/>
      <c r="G2674" s="1"/>
      <c r="H2674" s="1"/>
      <c r="I2674" s="99"/>
      <c r="J2674" s="99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</row>
    <row r="2675" spans="4:35">
      <c r="D2675" s="1"/>
      <c r="E2675" s="1"/>
      <c r="F2675" s="1"/>
      <c r="G2675" s="1"/>
      <c r="H2675" s="1"/>
      <c r="I2675" s="99"/>
      <c r="J2675" s="99"/>
      <c r="K2675" s="99"/>
      <c r="L2675" s="99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</row>
    <row r="2676" spans="4:35">
      <c r="D2676" s="1"/>
      <c r="E2676" s="1"/>
      <c r="F2676" s="1"/>
      <c r="G2676" s="1"/>
      <c r="H2676" s="1"/>
      <c r="I2676" s="99"/>
      <c r="J2676" s="99"/>
      <c r="K2676" s="99"/>
      <c r="L2676" s="99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</row>
    <row r="2677" spans="4:35">
      <c r="D2677" s="1"/>
      <c r="E2677" s="1"/>
      <c r="F2677" s="1"/>
      <c r="G2677" s="1"/>
      <c r="H2677" s="1"/>
      <c r="I2677" s="99"/>
      <c r="J2677" s="99"/>
      <c r="K2677" s="99"/>
      <c r="L2677" s="99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</row>
    <row r="2678" spans="4:35">
      <c r="D2678" s="1"/>
      <c r="E2678" s="1"/>
      <c r="F2678" s="1"/>
      <c r="G2678" s="1"/>
      <c r="H2678" s="1"/>
      <c r="I2678" s="99"/>
      <c r="J2678" s="99"/>
      <c r="K2678" s="99"/>
      <c r="L2678" s="99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</row>
    <row r="2679" spans="4:35">
      <c r="D2679" s="1"/>
      <c r="E2679" s="1"/>
      <c r="F2679" s="1"/>
      <c r="G2679" s="1"/>
      <c r="H2679" s="1"/>
      <c r="I2679" s="99"/>
      <c r="J2679" s="99"/>
      <c r="K2679" s="99"/>
      <c r="L2679" s="99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99"/>
      <c r="Z2679" s="1"/>
      <c r="AA2679" s="1"/>
      <c r="AB2679" s="1"/>
      <c r="AC2679" s="99"/>
      <c r="AD2679" s="1"/>
      <c r="AE2679" s="1"/>
      <c r="AF2679" s="1"/>
      <c r="AG2679" s="1"/>
      <c r="AH2679" s="1"/>
      <c r="AI2679" s="1"/>
    </row>
    <row r="2680" spans="4:35">
      <c r="D2680" s="1"/>
      <c r="E2680" s="1"/>
      <c r="F2680" s="1"/>
      <c r="G2680" s="1"/>
      <c r="H2680" s="1"/>
      <c r="I2680" s="99"/>
      <c r="J2680" s="99"/>
      <c r="K2680" s="99"/>
      <c r="L2680" s="99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</row>
    <row r="2681" spans="4:35">
      <c r="D2681" s="1"/>
      <c r="E2681" s="1"/>
      <c r="F2681" s="1"/>
      <c r="G2681" s="1"/>
      <c r="H2681" s="1"/>
      <c r="I2681" s="99"/>
      <c r="J2681" s="99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</row>
    <row r="2682" spans="4:35">
      <c r="D2682" s="1"/>
      <c r="E2682" s="1"/>
      <c r="F2682" s="1"/>
      <c r="G2682" s="1"/>
      <c r="H2682" s="1"/>
      <c r="I2682" s="99"/>
      <c r="J2682" s="1"/>
      <c r="K2682" s="99"/>
      <c r="L2682" s="99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</row>
    <row r="2683" spans="4:35">
      <c r="D2683" s="1"/>
      <c r="E2683" s="1"/>
      <c r="F2683" s="1"/>
      <c r="G2683" s="1"/>
      <c r="H2683" s="1"/>
      <c r="I2683" s="99"/>
      <c r="J2683" s="99"/>
      <c r="K2683" s="99"/>
      <c r="L2683" s="99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99"/>
      <c r="Z2683" s="1"/>
      <c r="AA2683" s="1"/>
      <c r="AB2683" s="1"/>
      <c r="AC2683" s="99"/>
      <c r="AD2683" s="1"/>
      <c r="AE2683" s="1"/>
      <c r="AF2683" s="1"/>
      <c r="AG2683" s="1"/>
      <c r="AH2683" s="1"/>
      <c r="AI2683" s="1"/>
    </row>
    <row r="2684" spans="4:35">
      <c r="D2684" s="1"/>
      <c r="E2684" s="1"/>
      <c r="F2684" s="1"/>
      <c r="G2684" s="1"/>
      <c r="H2684" s="1"/>
      <c r="I2684" s="99"/>
      <c r="J2684" s="99"/>
      <c r="K2684" s="99"/>
      <c r="L2684" s="99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99"/>
      <c r="Z2684" s="1"/>
      <c r="AA2684" s="1"/>
      <c r="AB2684" s="1"/>
      <c r="AC2684" s="99"/>
      <c r="AD2684" s="1"/>
      <c r="AE2684" s="1"/>
      <c r="AF2684" s="1"/>
      <c r="AG2684" s="1"/>
      <c r="AH2684" s="1"/>
      <c r="AI2684" s="1"/>
    </row>
    <row r="2685" spans="4:35">
      <c r="D2685" s="1"/>
      <c r="E2685" s="1"/>
      <c r="F2685" s="1"/>
      <c r="G2685" s="1"/>
      <c r="H2685" s="1"/>
      <c r="I2685" s="99"/>
      <c r="J2685" s="99"/>
      <c r="K2685" s="99"/>
      <c r="L2685" s="99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99"/>
      <c r="Z2685" s="99"/>
      <c r="AA2685" s="1"/>
      <c r="AB2685" s="1"/>
      <c r="AC2685" s="99"/>
      <c r="AD2685" s="1"/>
      <c r="AE2685" s="1"/>
      <c r="AF2685" s="1"/>
      <c r="AG2685" s="1"/>
      <c r="AH2685" s="1"/>
      <c r="AI2685" s="1"/>
    </row>
    <row r="2686" spans="4:35">
      <c r="D2686" s="1"/>
      <c r="E2686" s="1"/>
      <c r="F2686" s="1"/>
      <c r="G2686" s="1"/>
      <c r="H2686" s="1"/>
      <c r="I2686" s="99"/>
      <c r="J2686" s="99"/>
      <c r="K2686" s="99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</row>
    <row r="2687" spans="4:35">
      <c r="D2687" s="1"/>
      <c r="E2687" s="1"/>
      <c r="F2687" s="1"/>
      <c r="G2687" s="1"/>
      <c r="H2687" s="1"/>
      <c r="I2687" s="99"/>
      <c r="J2687" s="99"/>
      <c r="K2687" s="99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</row>
    <row r="2688" spans="4:35">
      <c r="D2688" s="1"/>
      <c r="E2688" s="1"/>
      <c r="F2688" s="1"/>
      <c r="G2688" s="1"/>
      <c r="H2688" s="1"/>
      <c r="I2688" s="99"/>
      <c r="J2688" s="99"/>
      <c r="K2688" s="99"/>
      <c r="L2688" s="99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99"/>
      <c r="Z2688" s="99"/>
      <c r="AA2688" s="1"/>
      <c r="AB2688" s="1"/>
      <c r="AC2688" s="99"/>
      <c r="AD2688" s="1"/>
      <c r="AE2688" s="1"/>
      <c r="AF2688" s="1"/>
      <c r="AG2688" s="1"/>
      <c r="AH2688" s="1"/>
      <c r="AI2688" s="1"/>
    </row>
    <row r="2689" spans="4:35">
      <c r="D2689" s="1"/>
      <c r="E2689" s="1"/>
      <c r="F2689" s="1"/>
      <c r="G2689" s="1"/>
      <c r="H2689" s="1"/>
      <c r="I2689" s="99"/>
      <c r="J2689" s="99"/>
      <c r="K2689" s="99"/>
      <c r="L2689" s="99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</row>
    <row r="2690" spans="4:35">
      <c r="D2690" s="1"/>
      <c r="E2690" s="1"/>
      <c r="F2690" s="1"/>
      <c r="G2690" s="1"/>
      <c r="H2690" s="1"/>
      <c r="I2690" s="99"/>
      <c r="J2690" s="99"/>
      <c r="K2690" s="99"/>
      <c r="L2690" s="99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99"/>
      <c r="Z2690" s="1"/>
      <c r="AA2690" s="1"/>
      <c r="AB2690" s="1"/>
      <c r="AC2690" s="99"/>
      <c r="AD2690" s="1"/>
      <c r="AE2690" s="1"/>
      <c r="AF2690" s="1"/>
      <c r="AG2690" s="1"/>
      <c r="AH2690" s="1"/>
      <c r="AI2690" s="1"/>
    </row>
    <row r="2691" spans="4:35">
      <c r="D2691" s="1"/>
      <c r="E2691" s="1"/>
      <c r="F2691" s="1"/>
      <c r="G2691" s="1"/>
      <c r="H2691" s="1"/>
      <c r="I2691" s="99"/>
      <c r="J2691" s="99"/>
      <c r="K2691" s="99"/>
      <c r="L2691" s="99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99"/>
      <c r="Z2691" s="99"/>
      <c r="AA2691" s="1"/>
      <c r="AB2691" s="1"/>
      <c r="AC2691" s="99"/>
      <c r="AD2691" s="1"/>
      <c r="AE2691" s="1"/>
      <c r="AF2691" s="1"/>
      <c r="AG2691" s="1"/>
      <c r="AH2691" s="1"/>
      <c r="AI2691" s="1"/>
    </row>
    <row r="2692" spans="4:35">
      <c r="D2692" s="1"/>
      <c r="E2692" s="1"/>
      <c r="F2692" s="1"/>
      <c r="G2692" s="1"/>
      <c r="H2692" s="1"/>
      <c r="I2692" s="99"/>
      <c r="J2692" s="99"/>
      <c r="K2692" s="99"/>
      <c r="L2692" s="99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</row>
    <row r="2693" spans="4:35">
      <c r="D2693" s="1"/>
      <c r="E2693" s="1"/>
      <c r="F2693" s="1"/>
      <c r="G2693" s="1"/>
      <c r="H2693" s="1"/>
      <c r="I2693" s="99"/>
      <c r="J2693" s="99"/>
      <c r="K2693" s="99"/>
      <c r="L2693" s="99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99"/>
      <c r="Z2693" s="99"/>
      <c r="AA2693" s="1"/>
      <c r="AB2693" s="1"/>
      <c r="AC2693" s="99"/>
      <c r="AD2693" s="1"/>
      <c r="AE2693" s="1"/>
      <c r="AF2693" s="1"/>
      <c r="AG2693" s="1"/>
      <c r="AH2693" s="1"/>
      <c r="AI2693" s="1"/>
    </row>
    <row r="2694" spans="4:35">
      <c r="D2694" s="1"/>
      <c r="E2694" s="1"/>
      <c r="F2694" s="1"/>
      <c r="G2694" s="1"/>
      <c r="H2694" s="1"/>
      <c r="I2694" s="99"/>
      <c r="J2694" s="99"/>
      <c r="K2694" s="99"/>
      <c r="L2694" s="99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99"/>
      <c r="Z2694" s="1"/>
      <c r="AA2694" s="1"/>
      <c r="AB2694" s="1"/>
      <c r="AC2694" s="99"/>
      <c r="AD2694" s="1"/>
      <c r="AE2694" s="1"/>
      <c r="AF2694" s="1"/>
      <c r="AG2694" s="1"/>
      <c r="AH2694" s="1"/>
      <c r="AI2694" s="1"/>
    </row>
    <row r="2695" spans="4:35">
      <c r="D2695" s="1"/>
      <c r="E2695" s="1"/>
      <c r="F2695" s="1"/>
      <c r="G2695" s="1"/>
      <c r="H2695" s="1"/>
      <c r="I2695" s="99"/>
      <c r="J2695" s="99"/>
      <c r="K2695" s="99"/>
      <c r="L2695" s="99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99"/>
      <c r="Z2695" s="1"/>
      <c r="AA2695" s="1"/>
      <c r="AB2695" s="1"/>
      <c r="AC2695" s="99"/>
      <c r="AD2695" s="1"/>
      <c r="AE2695" s="1"/>
      <c r="AF2695" s="1"/>
      <c r="AG2695" s="1"/>
      <c r="AH2695" s="1"/>
      <c r="AI2695" s="1"/>
    </row>
    <row r="2696" spans="4:35">
      <c r="D2696" s="1"/>
      <c r="E2696" s="1"/>
      <c r="F2696" s="1"/>
      <c r="G2696" s="1"/>
      <c r="H2696" s="1"/>
      <c r="I2696" s="99"/>
      <c r="J2696" s="99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</row>
    <row r="2697" spans="4:35">
      <c r="D2697" s="1"/>
      <c r="E2697" s="1"/>
      <c r="F2697" s="1"/>
      <c r="G2697" s="1"/>
      <c r="H2697" s="1"/>
      <c r="I2697" s="99"/>
      <c r="J2697" s="99"/>
      <c r="K2697" s="99"/>
      <c r="L2697" s="99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99"/>
      <c r="Z2697" s="99"/>
      <c r="AA2697" s="1"/>
      <c r="AB2697" s="1"/>
      <c r="AC2697" s="99"/>
      <c r="AD2697" s="1"/>
      <c r="AE2697" s="1"/>
      <c r="AF2697" s="1"/>
      <c r="AG2697" s="1"/>
      <c r="AH2697" s="1"/>
      <c r="AI2697" s="1"/>
    </row>
    <row r="2698" spans="4:35">
      <c r="D2698" s="1"/>
      <c r="E2698" s="1"/>
      <c r="F2698" s="1"/>
      <c r="G2698" s="1"/>
      <c r="H2698" s="1"/>
      <c r="I2698" s="99"/>
      <c r="J2698" s="99"/>
      <c r="K2698" s="99"/>
      <c r="L2698" s="99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99"/>
      <c r="Z2698" s="1"/>
      <c r="AA2698" s="1"/>
      <c r="AB2698" s="1"/>
      <c r="AC2698" s="99"/>
      <c r="AD2698" s="1"/>
      <c r="AE2698" s="1"/>
      <c r="AF2698" s="1"/>
      <c r="AG2698" s="1"/>
      <c r="AH2698" s="1"/>
      <c r="AI2698" s="1"/>
    </row>
    <row r="2699" spans="4:35">
      <c r="D2699" s="1"/>
      <c r="E2699" s="1"/>
      <c r="F2699" s="1"/>
      <c r="G2699" s="1"/>
      <c r="H2699" s="1"/>
      <c r="I2699" s="99"/>
      <c r="J2699" s="99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</row>
    <row r="2700" spans="4:35">
      <c r="D2700" s="1"/>
      <c r="E2700" s="1"/>
      <c r="F2700" s="1"/>
      <c r="G2700" s="1"/>
      <c r="H2700" s="1"/>
      <c r="I2700" s="99"/>
      <c r="J2700" s="99"/>
      <c r="K2700" s="99"/>
      <c r="L2700" s="99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</row>
    <row r="2701" spans="4:35">
      <c r="D2701" s="1"/>
      <c r="E2701" s="1"/>
      <c r="F2701" s="1"/>
      <c r="G2701" s="1"/>
      <c r="H2701" s="1"/>
      <c r="I2701" s="99"/>
      <c r="J2701" s="99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</row>
    <row r="2702" spans="4:35">
      <c r="D2702" s="1"/>
      <c r="E2702" s="1"/>
      <c r="F2702" s="1"/>
      <c r="G2702" s="1"/>
      <c r="H2702" s="1"/>
      <c r="I2702" s="99"/>
      <c r="J2702" s="99"/>
      <c r="K2702" s="99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</row>
    <row r="2703" spans="4:35">
      <c r="D2703" s="1"/>
      <c r="E2703" s="1"/>
      <c r="F2703" s="1"/>
      <c r="G2703" s="1"/>
      <c r="H2703" s="1"/>
      <c r="I2703" s="99"/>
      <c r="J2703" s="99"/>
      <c r="K2703" s="99"/>
      <c r="L2703" s="99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99"/>
      <c r="Z2703" s="99"/>
      <c r="AA2703" s="1"/>
      <c r="AB2703" s="1"/>
      <c r="AC2703" s="99"/>
      <c r="AD2703" s="1"/>
      <c r="AE2703" s="1"/>
      <c r="AF2703" s="1"/>
      <c r="AG2703" s="1"/>
      <c r="AH2703" s="1"/>
      <c r="AI2703" s="1"/>
    </row>
    <row r="2704" spans="4:35">
      <c r="D2704" s="1"/>
      <c r="E2704" s="1"/>
      <c r="F2704" s="1"/>
      <c r="G2704" s="1"/>
      <c r="H2704" s="1"/>
      <c r="I2704" s="99"/>
      <c r="J2704" s="99"/>
      <c r="K2704" s="99"/>
      <c r="L2704" s="99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99"/>
      <c r="Z2704" s="1"/>
      <c r="AA2704" s="1"/>
      <c r="AB2704" s="1"/>
      <c r="AC2704" s="99"/>
      <c r="AD2704" s="1"/>
      <c r="AE2704" s="1"/>
      <c r="AF2704" s="1"/>
      <c r="AG2704" s="1"/>
      <c r="AH2704" s="1"/>
      <c r="AI2704" s="1"/>
    </row>
    <row r="2705" spans="4:35">
      <c r="D2705" s="1"/>
      <c r="E2705" s="1"/>
      <c r="F2705" s="1"/>
      <c r="G2705" s="1"/>
      <c r="H2705" s="1"/>
      <c r="I2705" s="99"/>
      <c r="J2705" s="99"/>
      <c r="K2705" s="99"/>
      <c r="L2705" s="99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99"/>
      <c r="Z2705" s="1"/>
      <c r="AA2705" s="1"/>
      <c r="AB2705" s="1"/>
      <c r="AC2705" s="99"/>
      <c r="AD2705" s="1"/>
      <c r="AE2705" s="1"/>
      <c r="AF2705" s="1"/>
      <c r="AG2705" s="1"/>
      <c r="AH2705" s="1"/>
      <c r="AI2705" s="1"/>
    </row>
    <row r="2706" spans="4:35">
      <c r="D2706" s="1"/>
      <c r="E2706" s="1"/>
      <c r="F2706" s="1"/>
      <c r="G2706" s="1"/>
      <c r="H2706" s="1"/>
      <c r="I2706" s="99"/>
      <c r="J2706" s="99"/>
      <c r="K2706" s="99"/>
      <c r="L2706" s="99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99"/>
      <c r="Z2706" s="99"/>
      <c r="AA2706" s="1"/>
      <c r="AB2706" s="1"/>
      <c r="AC2706" s="99"/>
      <c r="AD2706" s="1"/>
      <c r="AE2706" s="1"/>
      <c r="AF2706" s="1"/>
      <c r="AG2706" s="1"/>
      <c r="AH2706" s="1"/>
      <c r="AI2706" s="1"/>
    </row>
    <row r="2707" spans="4:35">
      <c r="D2707" s="1"/>
      <c r="E2707" s="1"/>
      <c r="F2707" s="1"/>
      <c r="G2707" s="1"/>
      <c r="H2707" s="1"/>
      <c r="I2707" s="99"/>
      <c r="J2707" s="99"/>
      <c r="K2707" s="99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</row>
    <row r="2708" spans="4:35">
      <c r="D2708" s="1"/>
      <c r="E2708" s="1"/>
      <c r="F2708" s="1"/>
      <c r="G2708" s="1"/>
      <c r="H2708" s="1"/>
      <c r="I2708" s="99"/>
      <c r="J2708" s="99"/>
      <c r="K2708" s="99"/>
      <c r="L2708" s="99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99"/>
      <c r="Z2708" s="1"/>
      <c r="AA2708" s="1"/>
      <c r="AB2708" s="1"/>
      <c r="AC2708" s="99"/>
      <c r="AD2708" s="1"/>
      <c r="AE2708" s="1"/>
      <c r="AF2708" s="1"/>
      <c r="AG2708" s="1"/>
      <c r="AH2708" s="1"/>
      <c r="AI2708" s="1"/>
    </row>
    <row r="2709" spans="4:35">
      <c r="D2709" s="1"/>
      <c r="E2709" s="1"/>
      <c r="F2709" s="1"/>
      <c r="G2709" s="1"/>
      <c r="H2709" s="1"/>
      <c r="I2709" s="99"/>
      <c r="J2709" s="99"/>
      <c r="K2709" s="99"/>
      <c r="L2709" s="99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</row>
    <row r="2710" spans="4:35">
      <c r="D2710" s="1"/>
      <c r="E2710" s="1"/>
      <c r="F2710" s="1"/>
      <c r="G2710" s="1"/>
      <c r="H2710" s="1"/>
      <c r="I2710" s="99"/>
      <c r="J2710" s="99"/>
      <c r="K2710" s="99"/>
      <c r="L2710" s="99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99"/>
      <c r="Z2710" s="1"/>
      <c r="AA2710" s="1"/>
      <c r="AB2710" s="1"/>
      <c r="AC2710" s="99"/>
      <c r="AD2710" s="1"/>
      <c r="AE2710" s="1"/>
      <c r="AF2710" s="1"/>
      <c r="AG2710" s="1"/>
      <c r="AH2710" s="1"/>
      <c r="AI2710" s="1"/>
    </row>
    <row r="2711" spans="4:35">
      <c r="D2711" s="1"/>
      <c r="E2711" s="1"/>
      <c r="F2711" s="1"/>
      <c r="G2711" s="1"/>
      <c r="H2711" s="1"/>
      <c r="I2711" s="99"/>
      <c r="J2711" s="99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</row>
    <row r="2712" spans="4:35">
      <c r="D2712" s="1"/>
      <c r="E2712" s="1"/>
      <c r="F2712" s="1"/>
      <c r="G2712" s="1"/>
      <c r="H2712" s="1"/>
      <c r="I2712" s="99"/>
      <c r="J2712" s="99"/>
      <c r="K2712" s="99"/>
      <c r="L2712" s="99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99"/>
      <c r="Z2712" s="99"/>
      <c r="AA2712" s="1"/>
      <c r="AB2712" s="1"/>
      <c r="AC2712" s="99"/>
      <c r="AD2712" s="1"/>
      <c r="AE2712" s="1"/>
      <c r="AF2712" s="1"/>
      <c r="AG2712" s="1"/>
      <c r="AH2712" s="1"/>
      <c r="AI2712" s="1"/>
    </row>
    <row r="2713" spans="4:35">
      <c r="D2713" s="1"/>
      <c r="E2713" s="1"/>
      <c r="F2713" s="1"/>
      <c r="G2713" s="1"/>
      <c r="H2713" s="1"/>
      <c r="I2713" s="99"/>
      <c r="J2713" s="99"/>
      <c r="K2713" s="99"/>
      <c r="L2713" s="99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99"/>
      <c r="Z2713" s="1"/>
      <c r="AA2713" s="1"/>
      <c r="AB2713" s="1"/>
      <c r="AC2713" s="99"/>
      <c r="AD2713" s="1"/>
      <c r="AE2713" s="1"/>
      <c r="AF2713" s="1"/>
      <c r="AG2713" s="1"/>
      <c r="AH2713" s="1"/>
      <c r="AI2713" s="1"/>
    </row>
    <row r="2714" spans="4:35">
      <c r="D2714" s="1"/>
      <c r="E2714" s="1"/>
      <c r="F2714" s="1"/>
      <c r="G2714" s="1"/>
      <c r="H2714" s="1"/>
      <c r="I2714" s="99"/>
      <c r="J2714" s="99"/>
      <c r="K2714" s="99"/>
      <c r="L2714" s="99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99"/>
      <c r="Z2714" s="1"/>
      <c r="AA2714" s="1"/>
      <c r="AB2714" s="1"/>
      <c r="AC2714" s="99"/>
      <c r="AD2714" s="1"/>
      <c r="AE2714" s="1"/>
      <c r="AF2714" s="1"/>
      <c r="AG2714" s="1"/>
      <c r="AH2714" s="1"/>
      <c r="AI2714" s="1"/>
    </row>
    <row r="2715" spans="4:35">
      <c r="D2715" s="1"/>
      <c r="E2715" s="1"/>
      <c r="F2715" s="1"/>
      <c r="G2715" s="1"/>
      <c r="H2715" s="1"/>
      <c r="I2715" s="99"/>
      <c r="J2715" s="99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</row>
    <row r="2716" spans="4:35">
      <c r="D2716" s="1"/>
      <c r="E2716" s="1"/>
      <c r="F2716" s="1"/>
      <c r="G2716" s="1"/>
      <c r="H2716" s="1"/>
      <c r="I2716" s="99"/>
      <c r="J2716" s="99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</row>
    <row r="2717" spans="4:35">
      <c r="D2717" s="1"/>
      <c r="E2717" s="1"/>
      <c r="F2717" s="1"/>
      <c r="G2717" s="1"/>
      <c r="H2717" s="1"/>
      <c r="I2717" s="99"/>
      <c r="J2717" s="99"/>
      <c r="K2717" s="99"/>
      <c r="L2717" s="99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99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</row>
    <row r="2718" spans="4:35">
      <c r="D2718" s="1"/>
      <c r="E2718" s="1"/>
      <c r="F2718" s="1"/>
      <c r="G2718" s="1"/>
      <c r="H2718" s="1"/>
      <c r="I2718" s="99"/>
      <c r="J2718" s="99"/>
      <c r="K2718" s="99"/>
      <c r="L2718" s="99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99"/>
      <c r="Z2718" s="99"/>
      <c r="AA2718" s="1"/>
      <c r="AB2718" s="1"/>
      <c r="AC2718" s="99"/>
      <c r="AD2718" s="1"/>
      <c r="AE2718" s="1"/>
      <c r="AF2718" s="1"/>
      <c r="AG2718" s="1"/>
      <c r="AH2718" s="1"/>
      <c r="AI2718" s="1"/>
    </row>
    <row r="2719" spans="4:35">
      <c r="D2719" s="1"/>
      <c r="E2719" s="1"/>
      <c r="F2719" s="1"/>
      <c r="G2719" s="1"/>
      <c r="H2719" s="1"/>
      <c r="I2719" s="99"/>
      <c r="J2719" s="99"/>
      <c r="K2719" s="99"/>
      <c r="L2719" s="99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</row>
    <row r="2720" spans="4:35">
      <c r="D2720" s="1"/>
      <c r="E2720" s="1"/>
      <c r="F2720" s="1"/>
      <c r="G2720" s="1"/>
      <c r="H2720" s="1"/>
      <c r="I2720" s="99"/>
      <c r="J2720" s="99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</row>
    <row r="2721" spans="4:35">
      <c r="D2721" s="1"/>
      <c r="E2721" s="1"/>
      <c r="F2721" s="1"/>
      <c r="G2721" s="1"/>
      <c r="H2721" s="1"/>
      <c r="I2721" s="99"/>
      <c r="J2721" s="99"/>
      <c r="K2721" s="99"/>
      <c r="L2721" s="99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99"/>
      <c r="Z2721" s="1"/>
      <c r="AA2721" s="1"/>
      <c r="AB2721" s="1"/>
      <c r="AC2721" s="99"/>
      <c r="AD2721" s="1"/>
      <c r="AE2721" s="1"/>
      <c r="AF2721" s="1"/>
      <c r="AG2721" s="1"/>
      <c r="AH2721" s="1"/>
      <c r="AI2721" s="1"/>
    </row>
    <row r="2722" spans="4:35">
      <c r="D2722" s="1"/>
      <c r="E2722" s="1"/>
      <c r="F2722" s="1"/>
      <c r="G2722" s="1"/>
      <c r="H2722" s="1"/>
      <c r="I2722" s="99"/>
      <c r="J2722" s="99"/>
      <c r="K2722" s="99"/>
      <c r="L2722" s="99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99"/>
      <c r="Z2722" s="1"/>
      <c r="AA2722" s="1"/>
      <c r="AB2722" s="1"/>
      <c r="AC2722" s="99"/>
      <c r="AD2722" s="1"/>
      <c r="AE2722" s="1"/>
      <c r="AF2722" s="1"/>
      <c r="AG2722" s="1"/>
      <c r="AH2722" s="1"/>
      <c r="AI2722" s="1"/>
    </row>
    <row r="2723" spans="4:35">
      <c r="D2723" s="1"/>
      <c r="E2723" s="1"/>
      <c r="F2723" s="1"/>
      <c r="G2723" s="1"/>
      <c r="H2723" s="1"/>
      <c r="I2723" s="99"/>
      <c r="J2723" s="99"/>
      <c r="K2723" s="99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</row>
    <row r="2724" spans="4:35">
      <c r="D2724" s="1"/>
      <c r="E2724" s="1"/>
      <c r="F2724" s="1"/>
      <c r="G2724" s="1"/>
      <c r="H2724" s="1"/>
      <c r="I2724" s="99"/>
      <c r="J2724" s="99"/>
      <c r="K2724" s="99"/>
      <c r="L2724" s="99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99"/>
      <c r="Z2724" s="1"/>
      <c r="AA2724" s="1"/>
      <c r="AB2724" s="1"/>
      <c r="AC2724" s="99"/>
      <c r="AD2724" s="1"/>
      <c r="AE2724" s="1"/>
      <c r="AF2724" s="1"/>
      <c r="AG2724" s="1"/>
      <c r="AH2724" s="1"/>
      <c r="AI2724" s="1"/>
    </row>
    <row r="2725" spans="4:35">
      <c r="D2725" s="1"/>
      <c r="E2725" s="1"/>
      <c r="F2725" s="1"/>
      <c r="G2725" s="1"/>
      <c r="H2725" s="1"/>
      <c r="I2725" s="99"/>
      <c r="J2725" s="99"/>
      <c r="K2725" s="99"/>
      <c r="L2725" s="99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99"/>
      <c r="Z2725" s="1"/>
      <c r="AA2725" s="1"/>
      <c r="AB2725" s="1"/>
      <c r="AC2725" s="99"/>
      <c r="AD2725" s="1"/>
      <c r="AE2725" s="1"/>
      <c r="AF2725" s="1"/>
      <c r="AG2725" s="1"/>
      <c r="AH2725" s="1"/>
      <c r="AI2725" s="1"/>
    </row>
    <row r="2726" spans="4:35">
      <c r="D2726" s="1"/>
      <c r="E2726" s="1"/>
      <c r="F2726" s="1"/>
      <c r="G2726" s="1"/>
      <c r="H2726" s="1"/>
      <c r="I2726" s="99"/>
      <c r="J2726" s="1"/>
      <c r="K2726" s="99"/>
      <c r="L2726" s="99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99"/>
      <c r="Z2726" s="1"/>
      <c r="AA2726" s="1"/>
      <c r="AB2726" s="1"/>
      <c r="AC2726" s="99"/>
      <c r="AD2726" s="1"/>
      <c r="AE2726" s="1"/>
      <c r="AF2726" s="1"/>
      <c r="AG2726" s="1"/>
      <c r="AH2726" s="1"/>
      <c r="AI2726" s="1"/>
    </row>
    <row r="2727" spans="4:35">
      <c r="D2727" s="1"/>
      <c r="E2727" s="1"/>
      <c r="F2727" s="1"/>
      <c r="G2727" s="1"/>
      <c r="H2727" s="1"/>
      <c r="I2727" s="99"/>
      <c r="J2727" s="99"/>
      <c r="K2727" s="99"/>
      <c r="L2727" s="99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99"/>
      <c r="Z2727" s="99"/>
      <c r="AA2727" s="1"/>
      <c r="AB2727" s="1"/>
      <c r="AC2727" s="99"/>
      <c r="AD2727" s="1"/>
      <c r="AE2727" s="1"/>
      <c r="AF2727" s="1"/>
      <c r="AG2727" s="1"/>
      <c r="AH2727" s="1"/>
      <c r="AI2727" s="1"/>
    </row>
    <row r="2728" spans="4:35">
      <c r="D2728" s="1"/>
      <c r="E2728" s="1"/>
      <c r="F2728" s="1"/>
      <c r="G2728" s="1"/>
      <c r="H2728" s="1"/>
      <c r="I2728" s="99"/>
      <c r="J2728" s="99"/>
      <c r="K2728" s="99"/>
      <c r="L2728" s="99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99"/>
      <c r="Z2728" s="99"/>
      <c r="AA2728" s="1"/>
      <c r="AB2728" s="1"/>
      <c r="AC2728" s="99"/>
      <c r="AD2728" s="1"/>
      <c r="AE2728" s="1"/>
      <c r="AF2728" s="1"/>
      <c r="AG2728" s="1"/>
      <c r="AH2728" s="1"/>
      <c r="AI2728" s="1"/>
    </row>
    <row r="2729" spans="4:35">
      <c r="D2729" s="1"/>
      <c r="E2729" s="1"/>
      <c r="F2729" s="1"/>
      <c r="G2729" s="1"/>
      <c r="H2729" s="1"/>
      <c r="I2729" s="99"/>
      <c r="J2729" s="99"/>
      <c r="K2729" s="99"/>
      <c r="L2729" s="99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99"/>
      <c r="Z2729" s="99"/>
      <c r="AA2729" s="1"/>
      <c r="AB2729" s="1"/>
      <c r="AC2729" s="99"/>
      <c r="AD2729" s="1"/>
      <c r="AE2729" s="1"/>
      <c r="AF2729" s="1"/>
      <c r="AG2729" s="1"/>
      <c r="AH2729" s="1"/>
      <c r="AI2729" s="1"/>
    </row>
    <row r="2730" spans="4:35">
      <c r="D2730" s="1"/>
      <c r="E2730" s="1"/>
      <c r="F2730" s="1"/>
      <c r="G2730" s="1"/>
      <c r="H2730" s="1"/>
      <c r="I2730" s="99"/>
      <c r="J2730" s="99"/>
      <c r="K2730" s="99"/>
      <c r="L2730" s="99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</row>
    <row r="2731" spans="4:35">
      <c r="D2731" s="1"/>
      <c r="E2731" s="1"/>
      <c r="F2731" s="1"/>
      <c r="G2731" s="1"/>
      <c r="H2731" s="1"/>
      <c r="I2731" s="99"/>
      <c r="J2731" s="99"/>
      <c r="K2731" s="99"/>
      <c r="L2731" s="99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99"/>
      <c r="Z2731" s="99"/>
      <c r="AA2731" s="1"/>
      <c r="AB2731" s="1"/>
      <c r="AC2731" s="99"/>
      <c r="AD2731" s="1"/>
      <c r="AE2731" s="1"/>
      <c r="AF2731" s="1"/>
      <c r="AG2731" s="1"/>
      <c r="AH2731" s="1"/>
      <c r="AI2731" s="1"/>
    </row>
    <row r="2732" spans="4:35">
      <c r="D2732" s="1"/>
      <c r="E2732" s="1"/>
      <c r="F2732" s="1"/>
      <c r="G2732" s="1"/>
      <c r="H2732" s="1"/>
      <c r="I2732" s="99"/>
      <c r="J2732" s="99"/>
      <c r="K2732" s="99"/>
      <c r="L2732" s="99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99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</row>
    <row r="2733" spans="4:35">
      <c r="D2733" s="1"/>
      <c r="E2733" s="1"/>
      <c r="F2733" s="1"/>
      <c r="G2733" s="1"/>
      <c r="H2733" s="1"/>
      <c r="I2733" s="99"/>
      <c r="J2733" s="99"/>
      <c r="K2733" s="99"/>
      <c r="L2733" s="99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99"/>
      <c r="Z2733" s="1"/>
      <c r="AA2733" s="1"/>
      <c r="AB2733" s="1"/>
      <c r="AC2733" s="99"/>
      <c r="AD2733" s="1"/>
      <c r="AE2733" s="1"/>
      <c r="AF2733" s="1"/>
      <c r="AG2733" s="1"/>
      <c r="AH2733" s="1"/>
      <c r="AI2733" s="1"/>
    </row>
    <row r="2734" spans="4:35">
      <c r="D2734" s="1"/>
      <c r="E2734" s="1"/>
      <c r="F2734" s="1"/>
      <c r="G2734" s="1"/>
      <c r="H2734" s="1"/>
      <c r="I2734" s="99"/>
      <c r="J2734" s="99"/>
      <c r="K2734" s="99"/>
      <c r="L2734" s="99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99"/>
      <c r="Z2734" s="99"/>
      <c r="AA2734" s="1"/>
      <c r="AB2734" s="1"/>
      <c r="AC2734" s="99"/>
      <c r="AD2734" s="1"/>
      <c r="AE2734" s="1"/>
      <c r="AF2734" s="1"/>
      <c r="AG2734" s="1"/>
      <c r="AH2734" s="1"/>
      <c r="AI2734" s="1"/>
    </row>
    <row r="2735" spans="4:35">
      <c r="D2735" s="1"/>
      <c r="E2735" s="1"/>
      <c r="F2735" s="1"/>
      <c r="G2735" s="1"/>
      <c r="H2735" s="1"/>
      <c r="I2735" s="99"/>
      <c r="J2735" s="99"/>
      <c r="K2735" s="99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</row>
    <row r="2736" spans="4:35">
      <c r="D2736" s="1"/>
      <c r="E2736" s="1"/>
      <c r="F2736" s="1"/>
      <c r="G2736" s="1"/>
      <c r="H2736" s="1"/>
      <c r="I2736" s="99"/>
      <c r="J2736" s="99"/>
      <c r="K2736" s="99"/>
      <c r="L2736" s="99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99"/>
      <c r="Z2736" s="99"/>
      <c r="AA2736" s="1"/>
      <c r="AB2736" s="1"/>
      <c r="AC2736" s="99"/>
      <c r="AD2736" s="1"/>
      <c r="AE2736" s="1"/>
      <c r="AF2736" s="1"/>
      <c r="AG2736" s="1"/>
      <c r="AH2736" s="1"/>
      <c r="AI2736" s="1"/>
    </row>
    <row r="2737" spans="4:35">
      <c r="D2737" s="1"/>
      <c r="E2737" s="1"/>
      <c r="F2737" s="1"/>
      <c r="G2737" s="1"/>
      <c r="H2737" s="1"/>
      <c r="I2737" s="99"/>
      <c r="J2737" s="99"/>
      <c r="K2737" s="99"/>
      <c r="L2737" s="99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99"/>
      <c r="Z2737" s="1"/>
      <c r="AA2737" s="1"/>
      <c r="AB2737" s="1"/>
      <c r="AC2737" s="99"/>
      <c r="AD2737" s="1"/>
      <c r="AE2737" s="1"/>
      <c r="AF2737" s="1"/>
      <c r="AG2737" s="1"/>
      <c r="AH2737" s="1"/>
      <c r="AI2737" s="1"/>
    </row>
    <row r="2738" spans="4:35">
      <c r="D2738" s="1"/>
      <c r="E2738" s="1"/>
      <c r="F2738" s="1"/>
      <c r="G2738" s="1"/>
      <c r="H2738" s="1"/>
      <c r="I2738" s="99"/>
      <c r="J2738" s="99"/>
      <c r="K2738" s="99"/>
      <c r="L2738" s="99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99"/>
      <c r="Z2738" s="99"/>
      <c r="AA2738" s="1"/>
      <c r="AB2738" s="1"/>
      <c r="AC2738" s="99"/>
      <c r="AD2738" s="1"/>
      <c r="AE2738" s="1"/>
      <c r="AF2738" s="1"/>
      <c r="AG2738" s="1"/>
      <c r="AH2738" s="1"/>
      <c r="AI2738" s="1"/>
    </row>
    <row r="2739" spans="4:35">
      <c r="D2739" s="1"/>
      <c r="E2739" s="1"/>
      <c r="F2739" s="1"/>
      <c r="G2739" s="1"/>
      <c r="H2739" s="1"/>
      <c r="I2739" s="99"/>
      <c r="J2739" s="99"/>
      <c r="K2739" s="99"/>
      <c r="L2739" s="99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99"/>
      <c r="Z2739" s="1"/>
      <c r="AA2739" s="1"/>
      <c r="AB2739" s="1"/>
      <c r="AC2739" s="99"/>
      <c r="AD2739" s="1"/>
      <c r="AE2739" s="1"/>
      <c r="AF2739" s="1"/>
      <c r="AG2739" s="1"/>
      <c r="AH2739" s="1"/>
      <c r="AI2739" s="1"/>
    </row>
    <row r="2740" spans="4:35">
      <c r="D2740" s="1"/>
      <c r="E2740" s="1"/>
      <c r="F2740" s="1"/>
      <c r="G2740" s="1"/>
      <c r="H2740" s="1"/>
      <c r="I2740" s="99"/>
      <c r="J2740" s="99"/>
      <c r="K2740" s="99"/>
      <c r="L2740" s="99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99"/>
      <c r="Z2740" s="1"/>
      <c r="AA2740" s="1"/>
      <c r="AB2740" s="1"/>
      <c r="AC2740" s="99"/>
      <c r="AD2740" s="1"/>
      <c r="AE2740" s="1"/>
      <c r="AF2740" s="1"/>
      <c r="AG2740" s="1"/>
      <c r="AH2740" s="1"/>
      <c r="AI2740" s="1"/>
    </row>
    <row r="2741" spans="4:35">
      <c r="D2741" s="1"/>
      <c r="E2741" s="1"/>
      <c r="F2741" s="1"/>
      <c r="G2741" s="1"/>
      <c r="H2741" s="1"/>
      <c r="I2741" s="99"/>
      <c r="J2741" s="99"/>
      <c r="K2741" s="99"/>
      <c r="L2741" s="99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99"/>
      <c r="Z2741" s="99"/>
      <c r="AA2741" s="1"/>
      <c r="AB2741" s="1"/>
      <c r="AC2741" s="99"/>
      <c r="AD2741" s="1"/>
      <c r="AE2741" s="1"/>
      <c r="AF2741" s="1"/>
      <c r="AG2741" s="1"/>
      <c r="AH2741" s="1"/>
      <c r="AI2741" s="1"/>
    </row>
    <row r="2742" spans="4:35">
      <c r="D2742" s="1"/>
      <c r="E2742" s="1"/>
      <c r="F2742" s="1"/>
      <c r="G2742" s="1"/>
      <c r="H2742" s="1"/>
      <c r="I2742" s="99"/>
      <c r="J2742" s="99"/>
      <c r="K2742" s="99"/>
      <c r="L2742" s="99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99"/>
      <c r="Z2742" s="1"/>
      <c r="AA2742" s="1"/>
      <c r="AB2742" s="1"/>
      <c r="AC2742" s="99"/>
      <c r="AD2742" s="1"/>
      <c r="AE2742" s="1"/>
      <c r="AF2742" s="1"/>
      <c r="AG2742" s="1"/>
      <c r="AH2742" s="1"/>
      <c r="AI2742" s="1"/>
    </row>
    <row r="2743" spans="4:35">
      <c r="D2743" s="1"/>
      <c r="E2743" s="1"/>
      <c r="F2743" s="1"/>
      <c r="G2743" s="1"/>
      <c r="H2743" s="1"/>
      <c r="I2743" s="99"/>
      <c r="J2743" s="99"/>
      <c r="K2743" s="99"/>
      <c r="L2743" s="99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99"/>
      <c r="Z2743" s="1"/>
      <c r="AA2743" s="1"/>
      <c r="AB2743" s="1"/>
      <c r="AC2743" s="99"/>
      <c r="AD2743" s="1"/>
      <c r="AE2743" s="1"/>
      <c r="AF2743" s="1"/>
      <c r="AG2743" s="1"/>
      <c r="AH2743" s="1"/>
      <c r="AI2743" s="1"/>
    </row>
    <row r="2744" spans="4:35">
      <c r="D2744" s="1"/>
      <c r="E2744" s="1"/>
      <c r="F2744" s="1"/>
      <c r="G2744" s="1"/>
      <c r="H2744" s="1"/>
      <c r="I2744" s="99"/>
      <c r="J2744" s="99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</row>
    <row r="2745" spans="4:35">
      <c r="D2745" s="1"/>
      <c r="E2745" s="1"/>
      <c r="F2745" s="1"/>
      <c r="G2745" s="1"/>
      <c r="H2745" s="1"/>
      <c r="I2745" s="99"/>
      <c r="J2745" s="99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</row>
    <row r="2746" spans="4:35">
      <c r="D2746" s="1"/>
      <c r="E2746" s="1"/>
      <c r="F2746" s="1"/>
      <c r="G2746" s="1"/>
      <c r="H2746" s="1"/>
      <c r="I2746" s="99"/>
      <c r="J2746" s="99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</row>
    <row r="2747" spans="4:35">
      <c r="D2747" s="1"/>
      <c r="E2747" s="1"/>
      <c r="F2747" s="1"/>
      <c r="G2747" s="1"/>
      <c r="H2747" s="1"/>
      <c r="I2747" s="99"/>
      <c r="J2747" s="99"/>
      <c r="K2747" s="99"/>
      <c r="L2747" s="99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99"/>
      <c r="Z2747" s="99"/>
      <c r="AA2747" s="1"/>
      <c r="AB2747" s="1"/>
      <c r="AC2747" s="99"/>
      <c r="AD2747" s="1"/>
      <c r="AE2747" s="1"/>
      <c r="AF2747" s="1"/>
      <c r="AG2747" s="1"/>
      <c r="AH2747" s="1"/>
      <c r="AI2747" s="1"/>
    </row>
    <row r="2748" spans="4:35">
      <c r="D2748" s="1"/>
      <c r="E2748" s="1"/>
      <c r="F2748" s="1"/>
      <c r="G2748" s="1"/>
      <c r="H2748" s="1"/>
      <c r="I2748" s="99"/>
      <c r="J2748" s="99"/>
      <c r="K2748" s="99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</row>
    <row r="2749" spans="4:35">
      <c r="D2749" s="1"/>
      <c r="E2749" s="1"/>
      <c r="F2749" s="1"/>
      <c r="G2749" s="1"/>
      <c r="H2749" s="1"/>
      <c r="I2749" s="99"/>
      <c r="J2749" s="99"/>
      <c r="K2749" s="99"/>
      <c r="L2749" s="99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99"/>
      <c r="Z2749" s="99"/>
      <c r="AA2749" s="1"/>
      <c r="AB2749" s="1"/>
      <c r="AC2749" s="99"/>
      <c r="AD2749" s="1"/>
      <c r="AE2749" s="1"/>
      <c r="AF2749" s="1"/>
      <c r="AG2749" s="1"/>
      <c r="AH2749" s="1"/>
      <c r="AI2749" s="1"/>
    </row>
    <row r="2750" spans="4:35">
      <c r="D2750" s="1"/>
      <c r="E2750" s="1"/>
      <c r="F2750" s="1"/>
      <c r="G2750" s="1"/>
      <c r="H2750" s="1"/>
      <c r="I2750" s="99"/>
      <c r="J2750" s="99"/>
      <c r="K2750" s="99"/>
      <c r="L2750" s="99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</row>
    <row r="2751" spans="4:35">
      <c r="D2751" s="1"/>
      <c r="E2751" s="1"/>
      <c r="F2751" s="1"/>
      <c r="G2751" s="1"/>
      <c r="H2751" s="1"/>
      <c r="I2751" s="99"/>
      <c r="J2751" s="99"/>
      <c r="K2751" s="99"/>
      <c r="L2751" s="99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99"/>
      <c r="Z2751" s="99"/>
      <c r="AA2751" s="1"/>
      <c r="AB2751" s="1"/>
      <c r="AC2751" s="99"/>
      <c r="AD2751" s="1"/>
      <c r="AE2751" s="1"/>
      <c r="AF2751" s="1"/>
      <c r="AG2751" s="1"/>
      <c r="AH2751" s="1"/>
      <c r="AI2751" s="1"/>
    </row>
    <row r="2752" spans="4:35">
      <c r="D2752" s="1"/>
      <c r="E2752" s="1"/>
      <c r="F2752" s="1"/>
      <c r="G2752" s="1"/>
      <c r="H2752" s="1"/>
      <c r="I2752" s="99"/>
      <c r="J2752" s="99"/>
      <c r="K2752" s="99"/>
      <c r="L2752" s="99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99"/>
      <c r="Z2752" s="99"/>
      <c r="AA2752" s="1"/>
      <c r="AB2752" s="1"/>
      <c r="AC2752" s="99"/>
      <c r="AD2752" s="1"/>
      <c r="AE2752" s="1"/>
      <c r="AF2752" s="1"/>
      <c r="AG2752" s="1"/>
      <c r="AH2752" s="1"/>
      <c r="AI2752" s="1"/>
    </row>
    <row r="2753" spans="4:35">
      <c r="D2753" s="1"/>
      <c r="E2753" s="1"/>
      <c r="F2753" s="1"/>
      <c r="G2753" s="1"/>
      <c r="H2753" s="1"/>
      <c r="I2753" s="99"/>
      <c r="J2753" s="99"/>
      <c r="K2753" s="99"/>
      <c r="L2753" s="99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99"/>
      <c r="Z2753" s="99"/>
      <c r="AA2753" s="1"/>
      <c r="AB2753" s="1"/>
      <c r="AC2753" s="99"/>
      <c r="AD2753" s="1"/>
      <c r="AE2753" s="1"/>
      <c r="AF2753" s="1"/>
      <c r="AG2753" s="1"/>
      <c r="AH2753" s="1"/>
      <c r="AI2753" s="1"/>
    </row>
    <row r="2754" spans="4:35">
      <c r="D2754" s="1"/>
      <c r="E2754" s="1"/>
      <c r="F2754" s="1"/>
      <c r="G2754" s="1"/>
      <c r="H2754" s="1"/>
      <c r="I2754" s="99"/>
      <c r="J2754" s="99"/>
      <c r="K2754" s="99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</row>
    <row r="2755" spans="4:35">
      <c r="D2755" s="1"/>
      <c r="E2755" s="1"/>
      <c r="F2755" s="1"/>
      <c r="G2755" s="1"/>
      <c r="H2755" s="1"/>
      <c r="I2755" s="99"/>
      <c r="J2755" s="99"/>
      <c r="K2755" s="99"/>
      <c r="L2755" s="99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99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</row>
    <row r="2756" spans="4:35">
      <c r="D2756" s="1"/>
      <c r="E2756" s="1"/>
      <c r="F2756" s="1"/>
      <c r="G2756" s="1"/>
      <c r="H2756" s="1"/>
      <c r="I2756" s="99"/>
      <c r="J2756" s="99"/>
      <c r="K2756" s="99"/>
      <c r="L2756" s="99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99"/>
      <c r="Z2756" s="1"/>
      <c r="AA2756" s="1"/>
      <c r="AB2756" s="1"/>
      <c r="AC2756" s="99"/>
      <c r="AD2756" s="1"/>
      <c r="AE2756" s="1"/>
      <c r="AF2756" s="1"/>
      <c r="AG2756" s="1"/>
      <c r="AH2756" s="1"/>
      <c r="AI2756" s="1"/>
    </row>
    <row r="2757" spans="4:35">
      <c r="D2757" s="1"/>
      <c r="E2757" s="1"/>
      <c r="F2757" s="1"/>
      <c r="G2757" s="1"/>
      <c r="H2757" s="1"/>
      <c r="I2757" s="99"/>
      <c r="J2757" s="99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</row>
    <row r="2758" spans="4:35">
      <c r="D2758" s="1"/>
      <c r="E2758" s="1"/>
      <c r="F2758" s="1"/>
      <c r="G2758" s="1"/>
      <c r="H2758" s="1"/>
      <c r="I2758" s="99"/>
      <c r="J2758" s="99"/>
      <c r="K2758" s="99"/>
      <c r="L2758" s="99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99"/>
      <c r="Z2758" s="99"/>
      <c r="AA2758" s="1"/>
      <c r="AB2758" s="1"/>
      <c r="AC2758" s="99"/>
      <c r="AD2758" s="1"/>
      <c r="AE2758" s="1"/>
      <c r="AF2758" s="1"/>
      <c r="AG2758" s="1"/>
      <c r="AH2758" s="1"/>
      <c r="AI2758" s="1"/>
    </row>
    <row r="2759" spans="4:35">
      <c r="D2759" s="1"/>
      <c r="E2759" s="1"/>
      <c r="F2759" s="1"/>
      <c r="G2759" s="1"/>
      <c r="H2759" s="1"/>
      <c r="I2759" s="99"/>
      <c r="J2759" s="99"/>
      <c r="K2759" s="99"/>
      <c r="L2759" s="99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99"/>
      <c r="Z2759" s="99"/>
      <c r="AA2759" s="1"/>
      <c r="AB2759" s="1"/>
      <c r="AC2759" s="99"/>
      <c r="AD2759" s="1"/>
      <c r="AE2759" s="1"/>
      <c r="AF2759" s="1"/>
      <c r="AG2759" s="1"/>
      <c r="AH2759" s="1"/>
      <c r="AI2759" s="1"/>
    </row>
    <row r="2760" spans="4:35">
      <c r="D2760" s="1"/>
      <c r="E2760" s="1"/>
      <c r="F2760" s="1"/>
      <c r="G2760" s="1"/>
      <c r="H2760" s="1"/>
      <c r="I2760" s="99"/>
      <c r="J2760" s="99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</row>
    <row r="2761" spans="4:35">
      <c r="D2761" s="1"/>
      <c r="E2761" s="1"/>
      <c r="F2761" s="1"/>
      <c r="G2761" s="1"/>
      <c r="H2761" s="1"/>
      <c r="I2761" s="99"/>
      <c r="J2761" s="99"/>
      <c r="K2761" s="99"/>
      <c r="L2761" s="99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99"/>
      <c r="Z2761" s="1"/>
      <c r="AA2761" s="1"/>
      <c r="AB2761" s="1"/>
      <c r="AC2761" s="99"/>
      <c r="AD2761" s="1"/>
      <c r="AE2761" s="1"/>
      <c r="AF2761" s="1"/>
      <c r="AG2761" s="1"/>
      <c r="AH2761" s="1"/>
      <c r="AI2761" s="1"/>
    </row>
    <row r="2762" spans="4:35">
      <c r="D2762" s="1"/>
      <c r="E2762" s="1"/>
      <c r="F2762" s="1"/>
      <c r="G2762" s="1"/>
      <c r="H2762" s="1"/>
      <c r="I2762" s="99"/>
      <c r="J2762" s="99"/>
      <c r="K2762" s="99"/>
      <c r="L2762" s="99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99"/>
      <c r="Z2762" s="99"/>
      <c r="AA2762" s="1"/>
      <c r="AB2762" s="1"/>
      <c r="AC2762" s="99"/>
      <c r="AD2762" s="1"/>
      <c r="AE2762" s="1"/>
      <c r="AF2762" s="1"/>
      <c r="AG2762" s="1"/>
      <c r="AH2762" s="1"/>
      <c r="AI2762" s="1"/>
    </row>
    <row r="2763" spans="4:35">
      <c r="D2763" s="1"/>
      <c r="E2763" s="1"/>
      <c r="F2763" s="1"/>
      <c r="G2763" s="1"/>
      <c r="H2763" s="1"/>
      <c r="I2763" s="99"/>
      <c r="J2763" s="99"/>
      <c r="K2763" s="99"/>
      <c r="L2763" s="99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99"/>
      <c r="Z2763" s="1"/>
      <c r="AA2763" s="1"/>
      <c r="AB2763" s="1"/>
      <c r="AC2763" s="99"/>
      <c r="AD2763" s="1"/>
      <c r="AE2763" s="1"/>
      <c r="AF2763" s="1"/>
      <c r="AG2763" s="1"/>
      <c r="AH2763" s="1"/>
      <c r="AI2763" s="1"/>
    </row>
    <row r="2764" spans="4:35">
      <c r="D2764" s="1"/>
      <c r="E2764" s="1"/>
      <c r="F2764" s="1"/>
      <c r="G2764" s="1"/>
      <c r="H2764" s="1"/>
      <c r="I2764" s="99"/>
      <c r="J2764" s="99"/>
      <c r="K2764" s="99"/>
      <c r="L2764" s="99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99"/>
      <c r="Z2764" s="99"/>
      <c r="AA2764" s="1"/>
      <c r="AB2764" s="1"/>
      <c r="AC2764" s="99"/>
      <c r="AD2764" s="1"/>
      <c r="AE2764" s="1"/>
      <c r="AF2764" s="1"/>
      <c r="AG2764" s="1"/>
      <c r="AH2764" s="1"/>
      <c r="AI2764" s="1"/>
    </row>
    <row r="2765" spans="4:35">
      <c r="D2765" s="1"/>
      <c r="E2765" s="1"/>
      <c r="F2765" s="1"/>
      <c r="G2765" s="1"/>
      <c r="H2765" s="1"/>
      <c r="I2765" s="99"/>
      <c r="J2765" s="99"/>
      <c r="K2765" s="99"/>
      <c r="L2765" s="99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99"/>
      <c r="Z2765" s="99"/>
      <c r="AA2765" s="1"/>
      <c r="AB2765" s="1"/>
      <c r="AC2765" s="99"/>
      <c r="AD2765" s="1"/>
      <c r="AE2765" s="1"/>
      <c r="AF2765" s="1"/>
      <c r="AG2765" s="1"/>
      <c r="AH2765" s="1"/>
      <c r="AI2765" s="1"/>
    </row>
    <row r="2766" spans="4:35">
      <c r="D2766" s="1"/>
      <c r="E2766" s="1"/>
      <c r="F2766" s="1"/>
      <c r="G2766" s="1"/>
      <c r="H2766" s="1"/>
      <c r="I2766" s="99"/>
      <c r="J2766" s="99"/>
      <c r="K2766" s="99"/>
      <c r="L2766" s="99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99"/>
      <c r="Z2766" s="1"/>
      <c r="AA2766" s="1"/>
      <c r="AB2766" s="1"/>
      <c r="AC2766" s="99"/>
      <c r="AD2766" s="1"/>
      <c r="AE2766" s="1"/>
      <c r="AF2766" s="1"/>
      <c r="AG2766" s="1"/>
      <c r="AH2766" s="1"/>
      <c r="AI2766" s="1"/>
    </row>
    <row r="2767" spans="4:35">
      <c r="D2767" s="1"/>
      <c r="E2767" s="1"/>
      <c r="F2767" s="1"/>
      <c r="G2767" s="1"/>
      <c r="H2767" s="1"/>
      <c r="I2767" s="99"/>
      <c r="J2767" s="99"/>
      <c r="K2767" s="99"/>
      <c r="L2767" s="99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99"/>
      <c r="Z2767" s="99"/>
      <c r="AA2767" s="1"/>
      <c r="AB2767" s="1"/>
      <c r="AC2767" s="99"/>
      <c r="AD2767" s="1"/>
      <c r="AE2767" s="1"/>
      <c r="AF2767" s="1"/>
      <c r="AG2767" s="1"/>
      <c r="AH2767" s="1"/>
      <c r="AI2767" s="1"/>
    </row>
    <row r="2768" spans="4:35">
      <c r="D2768" s="1"/>
      <c r="E2768" s="1"/>
      <c r="F2768" s="1"/>
      <c r="G2768" s="1"/>
      <c r="H2768" s="1"/>
      <c r="I2768" s="99"/>
      <c r="J2768" s="99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</row>
    <row r="2769" spans="4:35">
      <c r="D2769" s="1"/>
      <c r="E2769" s="1"/>
      <c r="F2769" s="1"/>
      <c r="G2769" s="1"/>
      <c r="H2769" s="1"/>
      <c r="I2769" s="99"/>
      <c r="J2769" s="99"/>
      <c r="K2769" s="99"/>
      <c r="L2769" s="99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99"/>
      <c r="Z2769" s="99"/>
      <c r="AA2769" s="1"/>
      <c r="AB2769" s="1"/>
      <c r="AC2769" s="99"/>
      <c r="AD2769" s="1"/>
      <c r="AE2769" s="1"/>
      <c r="AF2769" s="1"/>
      <c r="AG2769" s="1"/>
      <c r="AH2769" s="1"/>
      <c r="AI2769" s="1"/>
    </row>
    <row r="2770" spans="4:35">
      <c r="D2770" s="1"/>
      <c r="E2770" s="1"/>
      <c r="F2770" s="1"/>
      <c r="G2770" s="1"/>
      <c r="H2770" s="1"/>
      <c r="I2770" s="99"/>
      <c r="J2770" s="99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</row>
    <row r="2771" spans="4:35">
      <c r="D2771" s="1"/>
      <c r="E2771" s="1"/>
      <c r="F2771" s="1"/>
      <c r="G2771" s="1"/>
      <c r="H2771" s="1"/>
      <c r="I2771" s="99"/>
      <c r="J2771" s="99"/>
      <c r="K2771" s="99"/>
      <c r="L2771" s="99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99"/>
      <c r="Z2771" s="99"/>
      <c r="AA2771" s="1"/>
      <c r="AB2771" s="1"/>
      <c r="AC2771" s="99"/>
      <c r="AD2771" s="1"/>
      <c r="AE2771" s="1"/>
      <c r="AF2771" s="1"/>
      <c r="AG2771" s="1"/>
      <c r="AH2771" s="1"/>
      <c r="AI2771" s="1"/>
    </row>
    <row r="2772" spans="4:35">
      <c r="D2772" s="1"/>
      <c r="E2772" s="1"/>
      <c r="F2772" s="1"/>
      <c r="G2772" s="1"/>
      <c r="H2772" s="1"/>
      <c r="I2772" s="99"/>
      <c r="J2772" s="99"/>
      <c r="K2772" s="99"/>
      <c r="L2772" s="99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99"/>
      <c r="Z2772" s="1"/>
      <c r="AA2772" s="1"/>
      <c r="AB2772" s="1"/>
      <c r="AC2772" s="99"/>
      <c r="AD2772" s="1"/>
      <c r="AE2772" s="1"/>
      <c r="AF2772" s="1"/>
      <c r="AG2772" s="1"/>
      <c r="AH2772" s="1"/>
      <c r="AI2772" s="1"/>
    </row>
    <row r="2773" spans="4:35">
      <c r="D2773" s="1"/>
      <c r="E2773" s="1"/>
      <c r="F2773" s="1"/>
      <c r="G2773" s="1"/>
      <c r="H2773" s="1"/>
      <c r="I2773" s="99"/>
      <c r="J2773" s="99"/>
      <c r="K2773" s="99"/>
      <c r="L2773" s="99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99"/>
      <c r="Z2773" s="1"/>
      <c r="AA2773" s="1"/>
      <c r="AB2773" s="1"/>
      <c r="AC2773" s="99"/>
      <c r="AD2773" s="1"/>
      <c r="AE2773" s="1"/>
      <c r="AF2773" s="1"/>
      <c r="AG2773" s="1"/>
      <c r="AH2773" s="1"/>
      <c r="AI2773" s="1"/>
    </row>
    <row r="2774" spans="4:35">
      <c r="D2774" s="1"/>
      <c r="E2774" s="1"/>
      <c r="F2774" s="1"/>
      <c r="G2774" s="1"/>
      <c r="H2774" s="1"/>
      <c r="I2774" s="99"/>
      <c r="J2774" s="99"/>
      <c r="K2774" s="99"/>
      <c r="L2774" s="99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99"/>
      <c r="Z2774" s="1"/>
      <c r="AA2774" s="1"/>
      <c r="AB2774" s="1"/>
      <c r="AC2774" s="99"/>
      <c r="AD2774" s="1"/>
      <c r="AE2774" s="1"/>
      <c r="AF2774" s="1"/>
      <c r="AG2774" s="1"/>
      <c r="AH2774" s="1"/>
      <c r="AI2774" s="1"/>
    </row>
    <row r="2775" spans="4:35">
      <c r="D2775" s="1"/>
      <c r="E2775" s="1"/>
      <c r="F2775" s="1"/>
      <c r="G2775" s="1"/>
      <c r="H2775" s="1"/>
      <c r="I2775" s="99"/>
      <c r="J2775" s="1"/>
      <c r="K2775" s="99"/>
      <c r="L2775" s="99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99"/>
      <c r="Z2775" s="1"/>
      <c r="AA2775" s="1"/>
      <c r="AB2775" s="1"/>
      <c r="AC2775" s="99"/>
      <c r="AD2775" s="1"/>
      <c r="AE2775" s="1"/>
      <c r="AF2775" s="1"/>
      <c r="AG2775" s="1"/>
      <c r="AH2775" s="1"/>
      <c r="AI2775" s="1"/>
    </row>
    <row r="2776" spans="4:35">
      <c r="D2776" s="1"/>
      <c r="E2776" s="1"/>
      <c r="F2776" s="1"/>
      <c r="G2776" s="1"/>
      <c r="H2776" s="1"/>
      <c r="I2776" s="99"/>
      <c r="J2776" s="99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</row>
    <row r="2777" spans="4:35">
      <c r="D2777" s="1"/>
      <c r="E2777" s="1"/>
      <c r="F2777" s="1"/>
      <c r="G2777" s="1"/>
      <c r="H2777" s="1"/>
      <c r="I2777" s="99"/>
      <c r="J2777" s="99"/>
      <c r="K2777" s="99"/>
      <c r="L2777" s="99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99"/>
      <c r="Z2777" s="1"/>
      <c r="AA2777" s="1"/>
      <c r="AB2777" s="1"/>
      <c r="AC2777" s="99"/>
      <c r="AD2777" s="1"/>
      <c r="AE2777" s="1"/>
      <c r="AF2777" s="1"/>
      <c r="AG2777" s="1"/>
      <c r="AH2777" s="1"/>
      <c r="AI2777" s="1"/>
    </row>
    <row r="2778" spans="4:35">
      <c r="D2778" s="1"/>
      <c r="E2778" s="1"/>
      <c r="F2778" s="1"/>
      <c r="G2778" s="1"/>
      <c r="H2778" s="1"/>
      <c r="I2778" s="99"/>
      <c r="J2778" s="99"/>
      <c r="K2778" s="99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</row>
    <row r="2779" spans="4:35">
      <c r="D2779" s="1"/>
      <c r="E2779" s="1"/>
      <c r="F2779" s="1"/>
      <c r="G2779" s="1"/>
      <c r="H2779" s="1"/>
      <c r="I2779" s="99"/>
      <c r="J2779" s="99"/>
      <c r="K2779" s="99"/>
      <c r="L2779" s="99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99"/>
      <c r="Z2779" s="1"/>
      <c r="AA2779" s="1"/>
      <c r="AB2779" s="1"/>
      <c r="AC2779" s="99"/>
      <c r="AD2779" s="1"/>
      <c r="AE2779" s="1"/>
      <c r="AF2779" s="1"/>
      <c r="AG2779" s="1"/>
      <c r="AH2779" s="1"/>
      <c r="AI2779" s="1"/>
    </row>
    <row r="2780" spans="4:35">
      <c r="D2780" s="1"/>
      <c r="E2780" s="1"/>
      <c r="F2780" s="1"/>
      <c r="G2780" s="1"/>
      <c r="H2780" s="1"/>
      <c r="I2780" s="99"/>
      <c r="J2780" s="99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</row>
    <row r="2781" spans="4:35">
      <c r="D2781" s="1"/>
      <c r="E2781" s="1"/>
      <c r="F2781" s="1"/>
      <c r="G2781" s="1"/>
      <c r="H2781" s="1"/>
      <c r="I2781" s="99"/>
      <c r="J2781" s="99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</row>
    <row r="2782" spans="4:35">
      <c r="D2782" s="1"/>
      <c r="E2782" s="1"/>
      <c r="F2782" s="1"/>
      <c r="G2782" s="1"/>
      <c r="H2782" s="1"/>
      <c r="I2782" s="99"/>
      <c r="J2782" s="99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</row>
    <row r="2783" spans="4:35">
      <c r="D2783" s="1"/>
      <c r="E2783" s="1"/>
      <c r="F2783" s="1"/>
      <c r="G2783" s="1"/>
      <c r="H2783" s="1"/>
      <c r="I2783" s="99"/>
      <c r="J2783" s="99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</row>
    <row r="2784" spans="4:35">
      <c r="D2784" s="1"/>
      <c r="E2784" s="1"/>
      <c r="F2784" s="1"/>
      <c r="G2784" s="1"/>
      <c r="H2784" s="1"/>
      <c r="I2784" s="99"/>
      <c r="J2784" s="99"/>
      <c r="K2784" s="99"/>
      <c r="L2784" s="99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99"/>
      <c r="Z2784" s="99"/>
      <c r="AA2784" s="1"/>
      <c r="AB2784" s="1"/>
      <c r="AC2784" s="99"/>
      <c r="AD2784" s="1"/>
      <c r="AE2784" s="1"/>
      <c r="AF2784" s="1"/>
      <c r="AG2784" s="1"/>
      <c r="AH2784" s="1"/>
      <c r="AI2784" s="1"/>
    </row>
    <row r="2785" spans="4:35">
      <c r="D2785" s="1"/>
      <c r="E2785" s="1"/>
      <c r="F2785" s="1"/>
      <c r="G2785" s="1"/>
      <c r="H2785" s="1"/>
      <c r="I2785" s="99"/>
      <c r="J2785" s="99"/>
      <c r="K2785" s="99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</row>
    <row r="2786" spans="4:35">
      <c r="D2786" s="1"/>
      <c r="E2786" s="1"/>
      <c r="F2786" s="1"/>
      <c r="G2786" s="1"/>
      <c r="H2786" s="1"/>
      <c r="I2786" s="99"/>
      <c r="J2786" s="99"/>
      <c r="K2786" s="99"/>
      <c r="L2786" s="99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99"/>
      <c r="Z2786" s="1"/>
      <c r="AA2786" s="1"/>
      <c r="AB2786" s="1"/>
      <c r="AC2786" s="99"/>
      <c r="AD2786" s="1"/>
      <c r="AE2786" s="1"/>
      <c r="AF2786" s="1"/>
      <c r="AG2786" s="1"/>
      <c r="AH2786" s="1"/>
      <c r="AI2786" s="1"/>
    </row>
    <row r="2787" spans="4:35">
      <c r="D2787" s="1"/>
      <c r="E2787" s="1"/>
      <c r="F2787" s="1"/>
      <c r="G2787" s="1"/>
      <c r="H2787" s="1"/>
      <c r="I2787" s="99"/>
      <c r="J2787" s="99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</row>
    <row r="2788" spans="4:35">
      <c r="D2788" s="1"/>
      <c r="E2788" s="1"/>
      <c r="F2788" s="1"/>
      <c r="G2788" s="1"/>
      <c r="H2788" s="1"/>
      <c r="I2788" s="99"/>
      <c r="J2788" s="99"/>
      <c r="K2788" s="99"/>
      <c r="L2788" s="99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99"/>
      <c r="Z2788" s="99"/>
      <c r="AA2788" s="1"/>
      <c r="AB2788" s="1"/>
      <c r="AC2788" s="99"/>
      <c r="AD2788" s="1"/>
      <c r="AE2788" s="1"/>
      <c r="AF2788" s="1"/>
      <c r="AG2788" s="1"/>
      <c r="AH2788" s="1"/>
      <c r="AI2788" s="1"/>
    </row>
    <row r="2789" spans="4:35">
      <c r="D2789" s="1"/>
      <c r="E2789" s="1"/>
      <c r="F2789" s="1"/>
      <c r="G2789" s="1"/>
      <c r="H2789" s="1"/>
      <c r="I2789" s="99"/>
      <c r="J2789" s="99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</row>
    <row r="2790" spans="4:35">
      <c r="D2790" s="1"/>
      <c r="E2790" s="1"/>
      <c r="F2790" s="1"/>
      <c r="G2790" s="1"/>
      <c r="H2790" s="1"/>
      <c r="I2790" s="99"/>
      <c r="J2790" s="99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</row>
    <row r="2791" spans="4:35">
      <c r="D2791" s="1"/>
      <c r="E2791" s="1"/>
      <c r="F2791" s="1"/>
      <c r="G2791" s="1"/>
      <c r="H2791" s="1"/>
      <c r="I2791" s="99"/>
      <c r="J2791" s="99"/>
      <c r="K2791" s="99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</row>
    <row r="2792" spans="4:35">
      <c r="D2792" s="1"/>
      <c r="E2792" s="1"/>
      <c r="F2792" s="1"/>
      <c r="G2792" s="1"/>
      <c r="H2792" s="1"/>
      <c r="I2792" s="99"/>
      <c r="J2792" s="99"/>
      <c r="K2792" s="99"/>
      <c r="L2792" s="99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99"/>
      <c r="Z2792" s="99"/>
      <c r="AA2792" s="1"/>
      <c r="AB2792" s="1"/>
      <c r="AC2792" s="99"/>
      <c r="AD2792" s="1"/>
      <c r="AE2792" s="1"/>
      <c r="AF2792" s="1"/>
      <c r="AG2792" s="1"/>
      <c r="AH2792" s="1"/>
      <c r="AI2792" s="1"/>
    </row>
    <row r="2793" spans="4:35">
      <c r="D2793" s="1"/>
      <c r="E2793" s="1"/>
      <c r="F2793" s="1"/>
      <c r="G2793" s="1"/>
      <c r="H2793" s="1"/>
      <c r="I2793" s="99"/>
      <c r="J2793" s="99"/>
      <c r="K2793" s="99"/>
      <c r="L2793" s="99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99"/>
      <c r="Z2793" s="99"/>
      <c r="AA2793" s="1"/>
      <c r="AB2793" s="1"/>
      <c r="AC2793" s="99"/>
      <c r="AD2793" s="1"/>
      <c r="AE2793" s="1"/>
      <c r="AF2793" s="1"/>
      <c r="AG2793" s="1"/>
      <c r="AH2793" s="1"/>
      <c r="AI2793" s="1"/>
    </row>
    <row r="2794" spans="4:35">
      <c r="D2794" s="1"/>
      <c r="E2794" s="1"/>
      <c r="F2794" s="1"/>
      <c r="G2794" s="1"/>
      <c r="H2794" s="1"/>
      <c r="I2794" s="99"/>
      <c r="J2794" s="99"/>
      <c r="K2794" s="99"/>
      <c r="L2794" s="99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99"/>
      <c r="Z2794" s="99"/>
      <c r="AA2794" s="1"/>
      <c r="AB2794" s="1"/>
      <c r="AC2794" s="99"/>
      <c r="AD2794" s="1"/>
      <c r="AE2794" s="1"/>
      <c r="AF2794" s="1"/>
      <c r="AG2794" s="1"/>
      <c r="AH2794" s="1"/>
      <c r="AI2794" s="1"/>
    </row>
    <row r="2795" spans="4:35">
      <c r="D2795" s="1"/>
      <c r="E2795" s="1"/>
      <c r="F2795" s="1"/>
      <c r="G2795" s="1"/>
      <c r="H2795" s="1"/>
      <c r="I2795" s="99"/>
      <c r="J2795" s="99"/>
      <c r="K2795" s="99"/>
      <c r="L2795" s="99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99"/>
      <c r="Z2795" s="1"/>
      <c r="AA2795" s="1"/>
      <c r="AB2795" s="1"/>
      <c r="AC2795" s="99"/>
      <c r="AD2795" s="1"/>
      <c r="AE2795" s="1"/>
      <c r="AF2795" s="1"/>
      <c r="AG2795" s="1"/>
      <c r="AH2795" s="1"/>
      <c r="AI2795" s="1"/>
    </row>
    <row r="2796" spans="4:35">
      <c r="D2796" s="1"/>
      <c r="E2796" s="1"/>
      <c r="F2796" s="1"/>
      <c r="G2796" s="1"/>
      <c r="H2796" s="1"/>
      <c r="I2796" s="99"/>
      <c r="J2796" s="99"/>
      <c r="K2796" s="99"/>
      <c r="L2796" s="99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99"/>
      <c r="Z2796" s="1"/>
      <c r="AA2796" s="1"/>
      <c r="AB2796" s="1"/>
      <c r="AC2796" s="99"/>
      <c r="AD2796" s="1"/>
      <c r="AE2796" s="1"/>
      <c r="AF2796" s="1"/>
      <c r="AG2796" s="1"/>
      <c r="AH2796" s="1"/>
      <c r="AI2796" s="1"/>
    </row>
    <row r="2797" spans="4:35">
      <c r="D2797" s="1"/>
      <c r="E2797" s="1"/>
      <c r="F2797" s="1"/>
      <c r="G2797" s="1"/>
      <c r="H2797" s="1"/>
      <c r="I2797" s="99"/>
      <c r="J2797" s="99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</row>
    <row r="2798" spans="4:35">
      <c r="D2798" s="1"/>
      <c r="E2798" s="1"/>
      <c r="F2798" s="1"/>
      <c r="G2798" s="1"/>
      <c r="H2798" s="1"/>
      <c r="I2798" s="99"/>
      <c r="J2798" s="99"/>
      <c r="K2798" s="99"/>
      <c r="L2798" s="99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99"/>
      <c r="Z2798" s="99"/>
      <c r="AA2798" s="1"/>
      <c r="AB2798" s="1"/>
      <c r="AC2798" s="99"/>
      <c r="AD2798" s="1"/>
      <c r="AE2798" s="1"/>
      <c r="AF2798" s="1"/>
      <c r="AG2798" s="1"/>
      <c r="AH2798" s="1"/>
      <c r="AI2798" s="1"/>
    </row>
    <row r="2799" spans="4:35">
      <c r="D2799" s="1"/>
      <c r="E2799" s="1"/>
      <c r="F2799" s="1"/>
      <c r="G2799" s="1"/>
      <c r="H2799" s="1"/>
      <c r="I2799" s="99"/>
      <c r="J2799" s="99"/>
      <c r="K2799" s="99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</row>
    <row r="2800" spans="4:35">
      <c r="D2800" s="1"/>
      <c r="E2800" s="1"/>
      <c r="F2800" s="1"/>
      <c r="G2800" s="1"/>
      <c r="H2800" s="1"/>
      <c r="I2800" s="99"/>
      <c r="J2800" s="99"/>
      <c r="K2800" s="99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</row>
    <row r="2801" spans="4:35">
      <c r="D2801" s="1"/>
      <c r="E2801" s="1"/>
      <c r="F2801" s="1"/>
      <c r="G2801" s="1"/>
      <c r="H2801" s="1"/>
      <c r="I2801" s="99"/>
      <c r="J2801" s="99"/>
      <c r="K2801" s="99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</row>
    <row r="2802" spans="4:35">
      <c r="D2802" s="1"/>
      <c r="E2802" s="1"/>
      <c r="F2802" s="1"/>
      <c r="G2802" s="1"/>
      <c r="H2802" s="1"/>
      <c r="I2802" s="99"/>
      <c r="J2802" s="99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</row>
    <row r="2803" spans="4:35">
      <c r="D2803" s="1"/>
      <c r="E2803" s="1"/>
      <c r="F2803" s="1"/>
      <c r="G2803" s="1"/>
      <c r="H2803" s="1"/>
      <c r="I2803" s="99"/>
      <c r="J2803" s="99"/>
      <c r="K2803" s="99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</row>
    <row r="2804" spans="4:35">
      <c r="D2804" s="1"/>
      <c r="E2804" s="1"/>
      <c r="F2804" s="1"/>
      <c r="G2804" s="1"/>
      <c r="H2804" s="1"/>
      <c r="I2804" s="99"/>
      <c r="J2804" s="99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</row>
    <row r="2805" spans="4:35">
      <c r="D2805" s="1"/>
      <c r="E2805" s="1"/>
      <c r="F2805" s="1"/>
      <c r="G2805" s="1"/>
      <c r="H2805" s="1"/>
      <c r="I2805" s="99"/>
      <c r="J2805" s="99"/>
      <c r="K2805" s="99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</row>
    <row r="2806" spans="4:35">
      <c r="D2806" s="1"/>
      <c r="E2806" s="1"/>
      <c r="F2806" s="1"/>
      <c r="G2806" s="1"/>
      <c r="H2806" s="1"/>
      <c r="I2806" s="99"/>
      <c r="J2806" s="99"/>
      <c r="K2806" s="99"/>
      <c r="L2806" s="99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</row>
    <row r="2807" spans="4:35">
      <c r="D2807" s="1"/>
      <c r="E2807" s="1"/>
      <c r="F2807" s="1"/>
      <c r="G2807" s="1"/>
      <c r="H2807" s="1"/>
      <c r="I2807" s="99"/>
      <c r="J2807" s="99"/>
      <c r="K2807" s="99"/>
      <c r="L2807" s="99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</row>
    <row r="2808" spans="4:35">
      <c r="D2808" s="1"/>
      <c r="E2808" s="1"/>
      <c r="F2808" s="1"/>
      <c r="G2808" s="1"/>
      <c r="H2808" s="1"/>
      <c r="I2808" s="99"/>
      <c r="J2808" s="99"/>
      <c r="K2808" s="99"/>
      <c r="L2808" s="99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99"/>
      <c r="Z2808" s="99"/>
      <c r="AA2808" s="1"/>
      <c r="AB2808" s="1"/>
      <c r="AC2808" s="99"/>
      <c r="AD2808" s="1"/>
      <c r="AE2808" s="1"/>
      <c r="AF2808" s="1"/>
      <c r="AG2808" s="1"/>
      <c r="AH2808" s="1"/>
      <c r="AI2808" s="1"/>
    </row>
    <row r="2809" spans="4:35">
      <c r="D2809" s="1"/>
      <c r="E2809" s="1"/>
      <c r="F2809" s="1"/>
      <c r="G2809" s="1"/>
      <c r="H2809" s="1"/>
      <c r="I2809" s="99"/>
      <c r="J2809" s="99"/>
      <c r="K2809" s="99"/>
      <c r="L2809" s="99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99"/>
      <c r="Z2809" s="1"/>
      <c r="AA2809" s="1"/>
      <c r="AB2809" s="1"/>
      <c r="AC2809" s="99"/>
      <c r="AD2809" s="1"/>
      <c r="AE2809" s="1"/>
      <c r="AF2809" s="1"/>
      <c r="AG2809" s="1"/>
      <c r="AH2809" s="1"/>
      <c r="AI2809" s="1"/>
    </row>
    <row r="2810" spans="4:35">
      <c r="D2810" s="1"/>
      <c r="E2810" s="1"/>
      <c r="F2810" s="1"/>
      <c r="G2810" s="1"/>
      <c r="H2810" s="1"/>
      <c r="I2810" s="99"/>
      <c r="J2810" s="99"/>
      <c r="K2810" s="99"/>
      <c r="L2810" s="99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99"/>
      <c r="Z2810" s="99"/>
      <c r="AA2810" s="1"/>
      <c r="AB2810" s="1"/>
      <c r="AC2810" s="99"/>
      <c r="AD2810" s="1"/>
      <c r="AE2810" s="1"/>
      <c r="AF2810" s="1"/>
      <c r="AG2810" s="1"/>
      <c r="AH2810" s="1"/>
      <c r="AI2810" s="1"/>
    </row>
    <row r="2811" spans="4:35">
      <c r="D2811" s="1"/>
      <c r="E2811" s="1"/>
      <c r="F2811" s="1"/>
      <c r="G2811" s="1"/>
      <c r="H2811" s="1"/>
      <c r="I2811" s="99"/>
      <c r="J2811" s="99"/>
      <c r="K2811" s="99"/>
      <c r="L2811" s="99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99"/>
      <c r="Z2811" s="1"/>
      <c r="AA2811" s="1"/>
      <c r="AB2811" s="1"/>
      <c r="AC2811" s="99"/>
      <c r="AD2811" s="1"/>
      <c r="AE2811" s="1"/>
      <c r="AF2811" s="1"/>
      <c r="AG2811" s="1"/>
      <c r="AH2811" s="1"/>
      <c r="AI2811" s="1"/>
    </row>
    <row r="2812" spans="4:35">
      <c r="D2812" s="1"/>
      <c r="E2812" s="1"/>
      <c r="F2812" s="1"/>
      <c r="G2812" s="1"/>
      <c r="H2812" s="1"/>
      <c r="I2812" s="99"/>
      <c r="J2812" s="99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</row>
    <row r="2813" spans="4:35">
      <c r="D2813" s="1"/>
      <c r="E2813" s="1"/>
      <c r="F2813" s="1"/>
      <c r="G2813" s="1"/>
      <c r="H2813" s="1"/>
      <c r="I2813" s="99"/>
      <c r="J2813" s="99"/>
      <c r="K2813" s="99"/>
      <c r="L2813" s="99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99"/>
      <c r="Z2813" s="1"/>
      <c r="AA2813" s="1"/>
      <c r="AB2813" s="1"/>
      <c r="AC2813" s="99"/>
      <c r="AD2813" s="1"/>
      <c r="AE2813" s="1"/>
      <c r="AF2813" s="1"/>
      <c r="AG2813" s="1"/>
      <c r="AH2813" s="1"/>
      <c r="AI2813" s="1"/>
    </row>
    <row r="2814" spans="4:35">
      <c r="D2814" s="1"/>
      <c r="E2814" s="1"/>
      <c r="F2814" s="1"/>
      <c r="G2814" s="1"/>
      <c r="H2814" s="1"/>
      <c r="I2814" s="99"/>
      <c r="J2814" s="99"/>
      <c r="K2814" s="99"/>
      <c r="L2814" s="99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99"/>
      <c r="Z2814" s="99"/>
      <c r="AA2814" s="1"/>
      <c r="AB2814" s="1"/>
      <c r="AC2814" s="99"/>
      <c r="AD2814" s="1"/>
      <c r="AE2814" s="1"/>
      <c r="AF2814" s="1"/>
      <c r="AG2814" s="1"/>
      <c r="AH2814" s="1"/>
      <c r="AI2814" s="1"/>
    </row>
    <row r="2815" spans="4:35">
      <c r="D2815" s="1"/>
      <c r="E2815" s="1"/>
      <c r="F2815" s="1"/>
      <c r="G2815" s="1"/>
      <c r="H2815" s="1"/>
      <c r="I2815" s="99"/>
      <c r="J2815" s="99"/>
      <c r="K2815" s="99"/>
      <c r="L2815" s="99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99"/>
      <c r="Z2815" s="1"/>
      <c r="AA2815" s="1"/>
      <c r="AB2815" s="1"/>
      <c r="AC2815" s="99"/>
      <c r="AD2815" s="1"/>
      <c r="AE2815" s="1"/>
      <c r="AF2815" s="1"/>
      <c r="AG2815" s="1"/>
      <c r="AH2815" s="1"/>
      <c r="AI2815" s="1"/>
    </row>
    <row r="2816" spans="4:35">
      <c r="D2816" s="1"/>
      <c r="E2816" s="1"/>
      <c r="F2816" s="1"/>
      <c r="G2816" s="1"/>
      <c r="H2816" s="1"/>
      <c r="I2816" s="99"/>
      <c r="J2816" s="99"/>
      <c r="K2816" s="99"/>
      <c r="L2816" s="99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99"/>
      <c r="Z2816" s="99"/>
      <c r="AA2816" s="1"/>
      <c r="AB2816" s="1"/>
      <c r="AC2816" s="99"/>
      <c r="AD2816" s="1"/>
      <c r="AE2816" s="1"/>
      <c r="AF2816" s="1"/>
      <c r="AG2816" s="1"/>
      <c r="AH2816" s="1"/>
      <c r="AI2816" s="1"/>
    </row>
    <row r="2817" spans="4:35">
      <c r="D2817" s="1"/>
      <c r="E2817" s="1"/>
      <c r="F2817" s="1"/>
      <c r="G2817" s="1"/>
      <c r="H2817" s="1"/>
      <c r="I2817" s="99"/>
      <c r="J2817" s="99"/>
      <c r="K2817" s="99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</row>
    <row r="2818" spans="4:35">
      <c r="D2818" s="1"/>
      <c r="E2818" s="1"/>
      <c r="F2818" s="1"/>
      <c r="G2818" s="1"/>
      <c r="H2818" s="1"/>
      <c r="I2818" s="99"/>
      <c r="J2818" s="99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</row>
    <row r="2819" spans="4:35">
      <c r="D2819" s="1"/>
      <c r="E2819" s="1"/>
      <c r="F2819" s="1"/>
      <c r="G2819" s="1"/>
      <c r="H2819" s="1"/>
      <c r="I2819" s="99"/>
      <c r="J2819" s="99"/>
      <c r="K2819" s="99"/>
      <c r="L2819" s="99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99"/>
      <c r="Z2819" s="99"/>
      <c r="AA2819" s="1"/>
      <c r="AB2819" s="1"/>
      <c r="AC2819" s="99"/>
      <c r="AD2819" s="1"/>
      <c r="AE2819" s="1"/>
      <c r="AF2819" s="1"/>
      <c r="AG2819" s="1"/>
      <c r="AH2819" s="1"/>
      <c r="AI2819" s="1"/>
    </row>
    <row r="2820" spans="4:35">
      <c r="D2820" s="1"/>
      <c r="E2820" s="1"/>
      <c r="F2820" s="1"/>
      <c r="G2820" s="1"/>
      <c r="H2820" s="1"/>
      <c r="I2820" s="99"/>
      <c r="J2820" s="99"/>
      <c r="K2820" s="99"/>
      <c r="L2820" s="99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99"/>
      <c r="Z2820" s="1"/>
      <c r="AA2820" s="1"/>
      <c r="AB2820" s="1"/>
      <c r="AC2820" s="99"/>
      <c r="AD2820" s="1"/>
      <c r="AE2820" s="1"/>
      <c r="AF2820" s="1"/>
      <c r="AG2820" s="1"/>
      <c r="AH2820" s="1"/>
      <c r="AI2820" s="1"/>
    </row>
    <row r="2821" spans="4:35">
      <c r="D2821" s="1"/>
      <c r="E2821" s="1"/>
      <c r="F2821" s="1"/>
      <c r="G2821" s="1"/>
      <c r="H2821" s="1"/>
      <c r="I2821" s="99"/>
      <c r="J2821" s="99"/>
      <c r="K2821" s="99"/>
      <c r="L2821" s="99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99"/>
      <c r="Z2821" s="99"/>
      <c r="AA2821" s="1"/>
      <c r="AB2821" s="1"/>
      <c r="AC2821" s="99"/>
      <c r="AD2821" s="1"/>
      <c r="AE2821" s="1"/>
      <c r="AF2821" s="1"/>
      <c r="AG2821" s="1"/>
      <c r="AH2821" s="1"/>
      <c r="AI2821" s="1"/>
    </row>
    <row r="2822" spans="4:35">
      <c r="D2822" s="1"/>
      <c r="E2822" s="1"/>
      <c r="F2822" s="1"/>
      <c r="G2822" s="1"/>
      <c r="H2822" s="1"/>
      <c r="I2822" s="99"/>
      <c r="J2822" s="99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</row>
    <row r="2823" spans="4:35">
      <c r="D2823" s="1"/>
      <c r="E2823" s="1"/>
      <c r="F2823" s="1"/>
      <c r="G2823" s="1"/>
      <c r="H2823" s="1"/>
      <c r="I2823" s="99"/>
      <c r="J2823" s="99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</row>
    <row r="2824" spans="4:35">
      <c r="D2824" s="1"/>
      <c r="E2824" s="1"/>
      <c r="F2824" s="1"/>
      <c r="G2824" s="1"/>
      <c r="H2824" s="1"/>
      <c r="I2824" s="99"/>
      <c r="J2824" s="99"/>
      <c r="K2824" s="99"/>
      <c r="L2824" s="99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</row>
    <row r="2825" spans="4:35">
      <c r="D2825" s="1"/>
      <c r="E2825" s="1"/>
      <c r="F2825" s="1"/>
      <c r="G2825" s="1"/>
      <c r="H2825" s="1"/>
      <c r="I2825" s="99"/>
      <c r="J2825" s="99"/>
      <c r="K2825" s="99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</row>
    <row r="2826" spans="4:35">
      <c r="D2826" s="1"/>
      <c r="E2826" s="1"/>
      <c r="F2826" s="1"/>
      <c r="G2826" s="1"/>
      <c r="H2826" s="1"/>
      <c r="I2826" s="99"/>
      <c r="J2826" s="99"/>
      <c r="K2826" s="99"/>
      <c r="L2826" s="99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99"/>
      <c r="Z2826" s="99"/>
      <c r="AA2826" s="1"/>
      <c r="AB2826" s="1"/>
      <c r="AC2826" s="99"/>
      <c r="AD2826" s="1"/>
      <c r="AE2826" s="1"/>
      <c r="AF2826" s="1"/>
      <c r="AG2826" s="1"/>
      <c r="AH2826" s="1"/>
      <c r="AI2826" s="1"/>
    </row>
    <row r="2827" spans="4:35">
      <c r="D2827" s="1"/>
      <c r="E2827" s="1"/>
      <c r="F2827" s="1"/>
      <c r="G2827" s="1"/>
      <c r="H2827" s="1"/>
      <c r="I2827" s="99"/>
      <c r="J2827" s="99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</row>
    <row r="2828" spans="4:35">
      <c r="D2828" s="1"/>
      <c r="E2828" s="1"/>
      <c r="F2828" s="1"/>
      <c r="G2828" s="1"/>
      <c r="H2828" s="1"/>
      <c r="I2828" s="99"/>
      <c r="J2828" s="99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</row>
    <row r="2829" spans="4:35">
      <c r="D2829" s="1"/>
      <c r="E2829" s="1"/>
      <c r="F2829" s="1"/>
      <c r="G2829" s="1"/>
      <c r="H2829" s="1"/>
      <c r="I2829" s="99"/>
      <c r="J2829" s="99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</row>
    <row r="2830" spans="4:35">
      <c r="D2830" s="1"/>
      <c r="E2830" s="1"/>
      <c r="F2830" s="1"/>
      <c r="G2830" s="1"/>
      <c r="H2830" s="1"/>
      <c r="I2830" s="99"/>
      <c r="J2830" s="99"/>
      <c r="K2830" s="99"/>
      <c r="L2830" s="99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99"/>
      <c r="Z2830" s="1"/>
      <c r="AA2830" s="1"/>
      <c r="AB2830" s="1"/>
      <c r="AC2830" s="99"/>
      <c r="AD2830" s="1"/>
      <c r="AE2830" s="1"/>
      <c r="AF2830" s="1"/>
      <c r="AG2830" s="1"/>
      <c r="AH2830" s="1"/>
      <c r="AI2830" s="1"/>
    </row>
    <row r="2831" spans="4:35">
      <c r="D2831" s="1"/>
      <c r="E2831" s="1"/>
      <c r="F2831" s="1"/>
      <c r="G2831" s="1"/>
      <c r="H2831" s="1"/>
      <c r="I2831" s="99"/>
      <c r="J2831" s="99"/>
      <c r="K2831" s="99"/>
      <c r="L2831" s="99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99"/>
      <c r="Z2831" s="99"/>
      <c r="AA2831" s="1"/>
      <c r="AB2831" s="1"/>
      <c r="AC2831" s="99"/>
      <c r="AD2831" s="1"/>
      <c r="AE2831" s="1"/>
      <c r="AF2831" s="1"/>
      <c r="AG2831" s="1"/>
      <c r="AH2831" s="1"/>
      <c r="AI2831" s="1"/>
    </row>
    <row r="2832" spans="4:35">
      <c r="D2832" s="1"/>
      <c r="E2832" s="1"/>
      <c r="F2832" s="1"/>
      <c r="G2832" s="1"/>
      <c r="H2832" s="1"/>
      <c r="I2832" s="99"/>
      <c r="J2832" s="99"/>
      <c r="K2832" s="99"/>
      <c r="L2832" s="99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99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</row>
    <row r="2833" spans="4:35">
      <c r="D2833" s="1"/>
      <c r="E2833" s="1"/>
      <c r="F2833" s="1"/>
      <c r="G2833" s="1"/>
      <c r="H2833" s="1"/>
      <c r="I2833" s="99"/>
      <c r="J2833" s="99"/>
      <c r="K2833" s="99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</row>
    <row r="2834" spans="4:35">
      <c r="D2834" s="1"/>
      <c r="E2834" s="1"/>
      <c r="F2834" s="1"/>
      <c r="G2834" s="1"/>
      <c r="H2834" s="1"/>
      <c r="I2834" s="99"/>
      <c r="J2834" s="99"/>
      <c r="K2834" s="99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</row>
    <row r="2835" spans="4:35">
      <c r="D2835" s="1"/>
      <c r="E2835" s="1"/>
      <c r="F2835" s="1"/>
      <c r="G2835" s="1"/>
      <c r="H2835" s="1"/>
      <c r="I2835" s="99"/>
      <c r="J2835" s="99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</row>
    <row r="2836" spans="4:35">
      <c r="D2836" s="1"/>
      <c r="E2836" s="1"/>
      <c r="F2836" s="1"/>
      <c r="G2836" s="1"/>
      <c r="H2836" s="1"/>
      <c r="I2836" s="99"/>
      <c r="J2836" s="99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</row>
    <row r="2837" spans="4:35">
      <c r="D2837" s="1"/>
      <c r="E2837" s="1"/>
      <c r="F2837" s="1"/>
      <c r="G2837" s="1"/>
      <c r="H2837" s="1"/>
      <c r="I2837" s="99"/>
      <c r="J2837" s="99"/>
      <c r="K2837" s="99"/>
      <c r="L2837" s="99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99"/>
      <c r="Z2837" s="99"/>
      <c r="AA2837" s="1"/>
      <c r="AB2837" s="1"/>
      <c r="AC2837" s="99"/>
      <c r="AD2837" s="1"/>
      <c r="AE2837" s="1"/>
      <c r="AF2837" s="1"/>
      <c r="AG2837" s="1"/>
      <c r="AH2837" s="1"/>
      <c r="AI2837" s="1"/>
    </row>
    <row r="2838" spans="4:35">
      <c r="D2838" s="1"/>
      <c r="E2838" s="1"/>
      <c r="F2838" s="1"/>
      <c r="G2838" s="1"/>
      <c r="H2838" s="1"/>
      <c r="I2838" s="99"/>
      <c r="J2838" s="99"/>
      <c r="K2838" s="99"/>
      <c r="L2838" s="99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99"/>
      <c r="Z2838" s="99"/>
      <c r="AA2838" s="1"/>
      <c r="AB2838" s="1"/>
      <c r="AC2838" s="99"/>
      <c r="AD2838" s="1"/>
      <c r="AE2838" s="1"/>
      <c r="AF2838" s="1"/>
      <c r="AG2838" s="1"/>
      <c r="AH2838" s="1"/>
      <c r="AI2838" s="1"/>
    </row>
    <row r="2839" spans="4:35">
      <c r="D2839" s="1"/>
      <c r="E2839" s="1"/>
      <c r="F2839" s="1"/>
      <c r="G2839" s="1"/>
      <c r="H2839" s="1"/>
      <c r="I2839" s="99"/>
      <c r="J2839" s="99"/>
      <c r="K2839" s="99"/>
      <c r="L2839" s="99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99"/>
      <c r="Z2839" s="99"/>
      <c r="AA2839" s="1"/>
      <c r="AB2839" s="1"/>
      <c r="AC2839" s="99"/>
      <c r="AD2839" s="1"/>
      <c r="AE2839" s="1"/>
      <c r="AF2839" s="1"/>
      <c r="AG2839" s="1"/>
      <c r="AH2839" s="1"/>
      <c r="AI2839" s="1"/>
    </row>
    <row r="2840" spans="4:35">
      <c r="D2840" s="1"/>
      <c r="E2840" s="1"/>
      <c r="F2840" s="1"/>
      <c r="G2840" s="1"/>
      <c r="H2840" s="1"/>
      <c r="I2840" s="99"/>
      <c r="J2840" s="99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</row>
    <row r="2841" spans="4:35">
      <c r="D2841" s="1"/>
      <c r="E2841" s="1"/>
      <c r="F2841" s="1"/>
      <c r="G2841" s="1"/>
      <c r="H2841" s="1"/>
      <c r="I2841" s="99"/>
      <c r="J2841" s="99"/>
      <c r="K2841" s="99"/>
      <c r="L2841" s="99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</row>
    <row r="2842" spans="4:35">
      <c r="D2842" s="1"/>
      <c r="E2842" s="1"/>
      <c r="F2842" s="1"/>
      <c r="G2842" s="1"/>
      <c r="H2842" s="1"/>
      <c r="I2842" s="99"/>
      <c r="J2842" s="99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</row>
    <row r="2843" spans="4:35">
      <c r="D2843" s="1"/>
      <c r="E2843" s="1"/>
      <c r="F2843" s="1"/>
      <c r="G2843" s="1"/>
      <c r="H2843" s="1"/>
      <c r="I2843" s="99"/>
      <c r="J2843" s="99"/>
      <c r="K2843" s="99"/>
      <c r="L2843" s="99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99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</row>
    <row r="2844" spans="4:35">
      <c r="D2844" s="1"/>
      <c r="E2844" s="1"/>
      <c r="F2844" s="1"/>
      <c r="G2844" s="1"/>
      <c r="H2844" s="1"/>
      <c r="I2844" s="99"/>
      <c r="J2844" s="99"/>
      <c r="K2844" s="99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</row>
    <row r="2845" spans="4:35">
      <c r="D2845" s="1"/>
      <c r="E2845" s="1"/>
      <c r="F2845" s="1"/>
      <c r="G2845" s="1"/>
      <c r="H2845" s="1"/>
      <c r="I2845" s="99"/>
      <c r="J2845" s="99"/>
      <c r="K2845" s="99"/>
      <c r="L2845" s="99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99"/>
      <c r="Z2845" s="99"/>
      <c r="AA2845" s="1"/>
      <c r="AB2845" s="1"/>
      <c r="AC2845" s="99"/>
      <c r="AD2845" s="1"/>
      <c r="AE2845" s="1"/>
      <c r="AF2845" s="1"/>
      <c r="AG2845" s="1"/>
      <c r="AH2845" s="1"/>
      <c r="AI2845" s="1"/>
    </row>
    <row r="2846" spans="4:35">
      <c r="D2846" s="1"/>
      <c r="E2846" s="1"/>
      <c r="F2846" s="1"/>
      <c r="G2846" s="1"/>
      <c r="H2846" s="1"/>
      <c r="I2846" s="99"/>
      <c r="J2846" s="99"/>
      <c r="K2846" s="99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</row>
    <row r="2847" spans="4:35">
      <c r="D2847" s="1"/>
      <c r="E2847" s="1"/>
      <c r="F2847" s="1"/>
      <c r="G2847" s="1"/>
      <c r="H2847" s="1"/>
      <c r="I2847" s="99"/>
      <c r="J2847" s="99"/>
      <c r="K2847" s="99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</row>
    <row r="2848" spans="4:35">
      <c r="D2848" s="1"/>
      <c r="E2848" s="1"/>
      <c r="F2848" s="1"/>
      <c r="G2848" s="1"/>
      <c r="H2848" s="1"/>
      <c r="I2848" s="99"/>
      <c r="J2848" s="99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</row>
    <row r="2849" spans="4:35">
      <c r="D2849" s="1"/>
      <c r="E2849" s="1"/>
      <c r="F2849" s="1"/>
      <c r="G2849" s="1"/>
      <c r="H2849" s="1"/>
      <c r="I2849" s="99"/>
      <c r="J2849" s="99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</row>
    <row r="2850" spans="4:35">
      <c r="D2850" s="1"/>
      <c r="E2850" s="1"/>
      <c r="F2850" s="1"/>
      <c r="G2850" s="1"/>
      <c r="H2850" s="1"/>
      <c r="I2850" s="99"/>
      <c r="J2850" s="99"/>
      <c r="K2850" s="99"/>
      <c r="L2850" s="99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99"/>
      <c r="Z2850" s="99"/>
      <c r="AA2850" s="1"/>
      <c r="AB2850" s="1"/>
      <c r="AC2850" s="99"/>
      <c r="AD2850" s="1"/>
      <c r="AE2850" s="1"/>
      <c r="AF2850" s="1"/>
      <c r="AG2850" s="1"/>
      <c r="AH2850" s="1"/>
      <c r="AI2850" s="1"/>
    </row>
    <row r="2851" spans="4:35">
      <c r="D2851" s="1"/>
      <c r="E2851" s="1"/>
      <c r="F2851" s="1"/>
      <c r="G2851" s="1"/>
      <c r="H2851" s="1"/>
      <c r="I2851" s="99"/>
      <c r="J2851" s="99"/>
      <c r="K2851" s="99"/>
      <c r="L2851" s="99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99"/>
      <c r="Z2851" s="1"/>
      <c r="AA2851" s="1"/>
      <c r="AB2851" s="1"/>
      <c r="AC2851" s="99"/>
      <c r="AD2851" s="1"/>
      <c r="AE2851" s="1"/>
      <c r="AF2851" s="1"/>
      <c r="AG2851" s="1"/>
      <c r="AH2851" s="1"/>
      <c r="AI2851" s="1"/>
    </row>
    <row r="2852" spans="4:35">
      <c r="D2852" s="1"/>
      <c r="E2852" s="1"/>
      <c r="F2852" s="1"/>
      <c r="G2852" s="1"/>
      <c r="H2852" s="1"/>
      <c r="I2852" s="99"/>
      <c r="J2852" s="99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</row>
    <row r="2853" spans="4:35">
      <c r="D2853" s="1"/>
      <c r="E2853" s="1"/>
      <c r="F2853" s="1"/>
      <c r="G2853" s="1"/>
      <c r="H2853" s="1"/>
      <c r="I2853" s="99"/>
      <c r="J2853" s="99"/>
      <c r="K2853" s="99"/>
      <c r="L2853" s="99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99"/>
      <c r="Z2853" s="99"/>
      <c r="AA2853" s="1"/>
      <c r="AB2853" s="1"/>
      <c r="AC2853" s="99"/>
      <c r="AD2853" s="1"/>
      <c r="AE2853" s="1"/>
      <c r="AF2853" s="1"/>
      <c r="AG2853" s="1"/>
      <c r="AH2853" s="1"/>
      <c r="AI2853" s="1"/>
    </row>
    <row r="2854" spans="4:35">
      <c r="D2854" s="1"/>
      <c r="E2854" s="1"/>
      <c r="F2854" s="1"/>
      <c r="G2854" s="1"/>
      <c r="H2854" s="1"/>
      <c r="I2854" s="99"/>
      <c r="J2854" s="99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</row>
    <row r="2855" spans="4:35">
      <c r="D2855" s="1"/>
      <c r="E2855" s="1"/>
      <c r="F2855" s="1"/>
      <c r="G2855" s="1"/>
      <c r="H2855" s="1"/>
      <c r="I2855" s="99"/>
      <c r="J2855" s="99"/>
      <c r="K2855" s="99"/>
      <c r="L2855" s="99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99"/>
      <c r="Z2855" s="1"/>
      <c r="AA2855" s="1"/>
      <c r="AB2855" s="1"/>
      <c r="AC2855" s="99"/>
      <c r="AD2855" s="1"/>
      <c r="AE2855" s="1"/>
      <c r="AF2855" s="1"/>
      <c r="AG2855" s="1"/>
      <c r="AH2855" s="1"/>
      <c r="AI2855" s="1"/>
    </row>
    <row r="2856" spans="4:35">
      <c r="D2856" s="1"/>
      <c r="E2856" s="1"/>
      <c r="F2856" s="1"/>
      <c r="G2856" s="1"/>
      <c r="H2856" s="1"/>
      <c r="I2856" s="99"/>
      <c r="J2856" s="99"/>
      <c r="K2856" s="99"/>
      <c r="L2856" s="99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99"/>
      <c r="Z2856" s="99"/>
      <c r="AA2856" s="1"/>
      <c r="AB2856" s="1"/>
      <c r="AC2856" s="99"/>
      <c r="AD2856" s="1"/>
      <c r="AE2856" s="1"/>
      <c r="AF2856" s="1"/>
      <c r="AG2856" s="1"/>
      <c r="AH2856" s="1"/>
      <c r="AI2856" s="1"/>
    </row>
    <row r="2857" spans="4:35">
      <c r="D2857" s="1"/>
      <c r="E2857" s="1"/>
      <c r="F2857" s="1"/>
      <c r="G2857" s="1"/>
      <c r="H2857" s="1"/>
      <c r="I2857" s="99"/>
      <c r="J2857" s="99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</row>
    <row r="2858" spans="4:35">
      <c r="D2858" s="1"/>
      <c r="E2858" s="1"/>
      <c r="F2858" s="1"/>
      <c r="G2858" s="1"/>
      <c r="H2858" s="1"/>
      <c r="I2858" s="99"/>
      <c r="J2858" s="99"/>
      <c r="K2858" s="99"/>
      <c r="L2858" s="99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99"/>
      <c r="Z2858" s="99"/>
      <c r="AA2858" s="1"/>
      <c r="AB2858" s="1"/>
      <c r="AC2858" s="99"/>
      <c r="AD2858" s="1"/>
      <c r="AE2858" s="1"/>
      <c r="AF2858" s="1"/>
      <c r="AG2858" s="1"/>
      <c r="AH2858" s="1"/>
      <c r="AI2858" s="1"/>
    </row>
    <row r="2859" spans="4:35">
      <c r="D2859" s="1"/>
      <c r="E2859" s="1"/>
      <c r="F2859" s="1"/>
      <c r="G2859" s="1"/>
      <c r="H2859" s="1"/>
      <c r="I2859" s="99"/>
      <c r="J2859" s="99"/>
      <c r="K2859" s="99"/>
      <c r="L2859" s="99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</row>
    <row r="2860" spans="4:35">
      <c r="D2860" s="1"/>
      <c r="E2860" s="1"/>
      <c r="F2860" s="1"/>
      <c r="G2860" s="1"/>
      <c r="H2860" s="1"/>
      <c r="I2860" s="99"/>
      <c r="J2860" s="99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</row>
    <row r="2861" spans="4:35">
      <c r="D2861" s="1"/>
      <c r="E2861" s="1"/>
      <c r="F2861" s="1"/>
      <c r="G2861" s="1"/>
      <c r="H2861" s="1"/>
      <c r="I2861" s="99"/>
      <c r="J2861" s="99"/>
      <c r="K2861" s="99"/>
      <c r="L2861" s="99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99"/>
      <c r="Z2861" s="99"/>
      <c r="AA2861" s="1"/>
      <c r="AB2861" s="1"/>
      <c r="AC2861" s="99"/>
      <c r="AD2861" s="1"/>
      <c r="AE2861" s="1"/>
      <c r="AF2861" s="1"/>
      <c r="AG2861" s="1"/>
      <c r="AH2861" s="1"/>
      <c r="AI2861" s="1"/>
    </row>
    <row r="2862" spans="4:35">
      <c r="D2862" s="1"/>
      <c r="E2862" s="1"/>
      <c r="F2862" s="1"/>
      <c r="G2862" s="1"/>
      <c r="H2862" s="1"/>
      <c r="I2862" s="99"/>
      <c r="J2862" s="99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</row>
    <row r="2863" spans="4:35">
      <c r="D2863" s="1"/>
      <c r="E2863" s="1"/>
      <c r="F2863" s="1"/>
      <c r="G2863" s="1"/>
      <c r="H2863" s="1"/>
      <c r="I2863" s="99"/>
      <c r="J2863" s="99"/>
      <c r="K2863" s="99"/>
      <c r="L2863" s="99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99"/>
      <c r="Z2863" s="1"/>
      <c r="AA2863" s="1"/>
      <c r="AB2863" s="1"/>
      <c r="AC2863" s="99"/>
      <c r="AD2863" s="1"/>
      <c r="AE2863" s="1"/>
      <c r="AF2863" s="1"/>
      <c r="AG2863" s="1"/>
      <c r="AH2863" s="1"/>
      <c r="AI2863" s="1"/>
    </row>
    <row r="2864" spans="4:35">
      <c r="D2864" s="1"/>
      <c r="E2864" s="1"/>
      <c r="F2864" s="1"/>
      <c r="G2864" s="1"/>
      <c r="H2864" s="1"/>
      <c r="I2864" s="99"/>
      <c r="J2864" s="99"/>
      <c r="K2864" s="99"/>
      <c r="L2864" s="99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99"/>
      <c r="Z2864" s="1"/>
      <c r="AA2864" s="1"/>
      <c r="AB2864" s="1"/>
      <c r="AC2864" s="99"/>
      <c r="AD2864" s="1"/>
      <c r="AE2864" s="1"/>
      <c r="AF2864" s="1"/>
      <c r="AG2864" s="1"/>
      <c r="AH2864" s="1"/>
      <c r="AI2864" s="1"/>
    </row>
    <row r="2865" spans="4:35">
      <c r="D2865" s="1"/>
      <c r="E2865" s="1"/>
      <c r="F2865" s="1"/>
      <c r="G2865" s="1"/>
      <c r="H2865" s="1"/>
      <c r="I2865" s="99"/>
      <c r="J2865" s="99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</row>
    <row r="2866" spans="4:35">
      <c r="D2866" s="1"/>
      <c r="E2866" s="1"/>
      <c r="F2866" s="1"/>
      <c r="G2866" s="1"/>
      <c r="H2866" s="1"/>
      <c r="I2866" s="99"/>
      <c r="J2866" s="99"/>
      <c r="K2866" s="99"/>
      <c r="L2866" s="99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99"/>
      <c r="Z2866" s="99"/>
      <c r="AA2866" s="1"/>
      <c r="AB2866" s="1"/>
      <c r="AC2866" s="99"/>
      <c r="AD2866" s="1"/>
      <c r="AE2866" s="1"/>
      <c r="AF2866" s="1"/>
      <c r="AG2866" s="1"/>
      <c r="AH2866" s="1"/>
      <c r="AI2866" s="1"/>
    </row>
    <row r="2867" spans="4:35">
      <c r="D2867" s="1"/>
      <c r="E2867" s="1"/>
      <c r="F2867" s="1"/>
      <c r="G2867" s="1"/>
      <c r="H2867" s="1"/>
      <c r="I2867" s="99"/>
      <c r="J2867" s="99"/>
      <c r="K2867" s="99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</row>
    <row r="2868" spans="4:35">
      <c r="D2868" s="1"/>
      <c r="E2868" s="1"/>
      <c r="F2868" s="1"/>
      <c r="G2868" s="1"/>
      <c r="H2868" s="1"/>
      <c r="I2868" s="99"/>
      <c r="J2868" s="99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</row>
    <row r="2869" spans="4:35">
      <c r="D2869" s="1"/>
      <c r="E2869" s="1"/>
      <c r="F2869" s="1"/>
      <c r="G2869" s="1"/>
      <c r="H2869" s="1"/>
      <c r="I2869" s="99"/>
      <c r="J2869" s="99"/>
      <c r="K2869" s="99"/>
      <c r="L2869" s="99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</row>
    <row r="2870" spans="4:35">
      <c r="D2870" s="1"/>
      <c r="E2870" s="1"/>
      <c r="F2870" s="1"/>
      <c r="G2870" s="1"/>
      <c r="H2870" s="1"/>
      <c r="I2870" s="99"/>
      <c r="J2870" s="99"/>
      <c r="K2870" s="99"/>
      <c r="L2870" s="99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</row>
    <row r="2871" spans="4:35">
      <c r="D2871" s="1"/>
      <c r="E2871" s="1"/>
      <c r="F2871" s="1"/>
      <c r="G2871" s="1"/>
      <c r="H2871" s="1"/>
      <c r="I2871" s="99"/>
      <c r="J2871" s="99"/>
      <c r="K2871" s="99"/>
      <c r="L2871" s="99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99"/>
      <c r="Z2871" s="1"/>
      <c r="AA2871" s="1"/>
      <c r="AB2871" s="1"/>
      <c r="AC2871" s="99"/>
      <c r="AD2871" s="1"/>
      <c r="AE2871" s="1"/>
      <c r="AF2871" s="1"/>
      <c r="AG2871" s="1"/>
      <c r="AH2871" s="1"/>
      <c r="AI2871" s="1"/>
    </row>
    <row r="2872" spans="4:35">
      <c r="D2872" s="1"/>
      <c r="E2872" s="1"/>
      <c r="F2872" s="1"/>
      <c r="G2872" s="1"/>
      <c r="H2872" s="1"/>
      <c r="I2872" s="99"/>
      <c r="J2872" s="99"/>
      <c r="K2872" s="99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</row>
    <row r="2873" spans="4:35">
      <c r="D2873" s="1"/>
      <c r="E2873" s="1"/>
      <c r="F2873" s="1"/>
      <c r="G2873" s="1"/>
      <c r="H2873" s="1"/>
      <c r="I2873" s="99"/>
      <c r="J2873" s="99"/>
      <c r="K2873" s="99"/>
      <c r="L2873" s="99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99"/>
      <c r="Z2873" s="99"/>
      <c r="AA2873" s="1"/>
      <c r="AB2873" s="1"/>
      <c r="AC2873" s="99"/>
      <c r="AD2873" s="1"/>
      <c r="AE2873" s="1"/>
      <c r="AF2873" s="1"/>
      <c r="AG2873" s="1"/>
      <c r="AH2873" s="1"/>
      <c r="AI2873" s="1"/>
    </row>
    <row r="2874" spans="4:35">
      <c r="D2874" s="1"/>
      <c r="E2874" s="1"/>
      <c r="F2874" s="1"/>
      <c r="G2874" s="1"/>
      <c r="H2874" s="1"/>
      <c r="I2874" s="99"/>
      <c r="J2874" s="99"/>
      <c r="K2874" s="99"/>
      <c r="L2874" s="99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</row>
    <row r="2875" spans="4:35">
      <c r="D2875" s="1"/>
      <c r="E2875" s="1"/>
      <c r="F2875" s="1"/>
      <c r="G2875" s="1"/>
      <c r="H2875" s="1"/>
      <c r="I2875" s="99"/>
      <c r="J2875" s="99"/>
      <c r="K2875" s="99"/>
      <c r="L2875" s="99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99"/>
      <c r="Z2875" s="1"/>
      <c r="AA2875" s="1"/>
      <c r="AB2875" s="1"/>
      <c r="AC2875" s="99"/>
      <c r="AD2875" s="1"/>
      <c r="AE2875" s="1"/>
      <c r="AF2875" s="1"/>
      <c r="AG2875" s="1"/>
      <c r="AH2875" s="1"/>
      <c r="AI2875" s="1"/>
    </row>
    <row r="2876" spans="4:35">
      <c r="D2876" s="1"/>
      <c r="E2876" s="1"/>
      <c r="F2876" s="1"/>
      <c r="G2876" s="1"/>
      <c r="H2876" s="1"/>
      <c r="I2876" s="99"/>
      <c r="J2876" s="99"/>
      <c r="K2876" s="99"/>
      <c r="L2876" s="99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99"/>
      <c r="Z2876" s="99"/>
      <c r="AA2876" s="1"/>
      <c r="AB2876" s="1"/>
      <c r="AC2876" s="99"/>
      <c r="AD2876" s="1"/>
      <c r="AE2876" s="1"/>
      <c r="AF2876" s="1"/>
      <c r="AG2876" s="1"/>
      <c r="AH2876" s="1"/>
      <c r="AI2876" s="1"/>
    </row>
    <row r="2877" spans="4:35">
      <c r="D2877" s="1"/>
      <c r="E2877" s="1"/>
      <c r="F2877" s="1"/>
      <c r="G2877" s="1"/>
      <c r="H2877" s="1"/>
      <c r="I2877" s="99"/>
      <c r="J2877" s="99"/>
      <c r="K2877" s="99"/>
      <c r="L2877" s="99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99"/>
      <c r="Z2877" s="99"/>
      <c r="AA2877" s="1"/>
      <c r="AB2877" s="1"/>
      <c r="AC2877" s="99"/>
      <c r="AD2877" s="1"/>
      <c r="AE2877" s="1"/>
      <c r="AF2877" s="1"/>
      <c r="AG2877" s="1"/>
      <c r="AH2877" s="1"/>
      <c r="AI2877" s="1"/>
    </row>
    <row r="2878" spans="4:35">
      <c r="D2878" s="1"/>
      <c r="E2878" s="1"/>
      <c r="F2878" s="1"/>
      <c r="G2878" s="1"/>
      <c r="H2878" s="1"/>
      <c r="I2878" s="99"/>
      <c r="J2878" s="99"/>
      <c r="K2878" s="99"/>
      <c r="L2878" s="99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99"/>
      <c r="Z2878" s="1"/>
      <c r="AA2878" s="1"/>
      <c r="AB2878" s="1"/>
      <c r="AC2878" s="99"/>
      <c r="AD2878" s="1"/>
      <c r="AE2878" s="1"/>
      <c r="AF2878" s="1"/>
      <c r="AG2878" s="1"/>
      <c r="AH2878" s="1"/>
      <c r="AI2878" s="1"/>
    </row>
    <row r="2879" spans="4:35">
      <c r="D2879" s="1"/>
      <c r="E2879" s="1"/>
      <c r="F2879" s="1"/>
      <c r="G2879" s="1"/>
      <c r="H2879" s="1"/>
      <c r="I2879" s="99"/>
      <c r="J2879" s="99"/>
      <c r="K2879" s="99"/>
      <c r="L2879" s="99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99"/>
      <c r="Z2879" s="1"/>
      <c r="AA2879" s="1"/>
      <c r="AB2879" s="1"/>
      <c r="AC2879" s="99"/>
      <c r="AD2879" s="1"/>
      <c r="AE2879" s="1"/>
      <c r="AF2879" s="1"/>
      <c r="AG2879" s="1"/>
      <c r="AH2879" s="1"/>
      <c r="AI2879" s="1"/>
    </row>
    <row r="2880" spans="4:35">
      <c r="D2880" s="1"/>
      <c r="E2880" s="1"/>
      <c r="F2880" s="1"/>
      <c r="G2880" s="1"/>
      <c r="H2880" s="1"/>
      <c r="I2880" s="99"/>
      <c r="J2880" s="99"/>
      <c r="K2880" s="99"/>
      <c r="L2880" s="99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99"/>
      <c r="Z2880" s="99"/>
      <c r="AA2880" s="1"/>
      <c r="AB2880" s="1"/>
      <c r="AC2880" s="99"/>
      <c r="AD2880" s="1"/>
      <c r="AE2880" s="1"/>
      <c r="AF2880" s="1"/>
      <c r="AG2880" s="1"/>
      <c r="AH2880" s="1"/>
      <c r="AI2880" s="1"/>
    </row>
    <row r="2881" spans="4:35">
      <c r="D2881" s="1"/>
      <c r="E2881" s="1"/>
      <c r="F2881" s="1"/>
      <c r="G2881" s="1"/>
      <c r="H2881" s="1"/>
      <c r="I2881" s="99"/>
      <c r="J2881" s="99"/>
      <c r="K2881" s="99"/>
      <c r="L2881" s="99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99"/>
      <c r="Z2881" s="1"/>
      <c r="AA2881" s="1"/>
      <c r="AB2881" s="1"/>
      <c r="AC2881" s="99"/>
      <c r="AD2881" s="1"/>
      <c r="AE2881" s="1"/>
      <c r="AF2881" s="1"/>
      <c r="AG2881" s="1"/>
      <c r="AH2881" s="1"/>
      <c r="AI2881" s="1"/>
    </row>
    <row r="2882" spans="4:35">
      <c r="D2882" s="1"/>
      <c r="E2882" s="1"/>
      <c r="F2882" s="1"/>
      <c r="G2882" s="1"/>
      <c r="H2882" s="1"/>
      <c r="I2882" s="99"/>
      <c r="J2882" s="99"/>
      <c r="K2882" s="99"/>
      <c r="L2882" s="99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</row>
    <row r="2883" spans="4:35">
      <c r="D2883" s="1"/>
      <c r="E2883" s="1"/>
      <c r="F2883" s="1"/>
      <c r="G2883" s="1"/>
      <c r="H2883" s="1"/>
      <c r="I2883" s="99"/>
      <c r="J2883" s="99"/>
      <c r="K2883" s="99"/>
      <c r="L2883" s="99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</row>
    <row r="2884" spans="4:35">
      <c r="D2884" s="1"/>
      <c r="E2884" s="1"/>
      <c r="F2884" s="1"/>
      <c r="G2884" s="1"/>
      <c r="H2884" s="1"/>
      <c r="I2884" s="99"/>
      <c r="J2884" s="99"/>
      <c r="K2884" s="99"/>
      <c r="L2884" s="99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99"/>
      <c r="Z2884" s="99"/>
      <c r="AA2884" s="1"/>
      <c r="AB2884" s="1"/>
      <c r="AC2884" s="99"/>
      <c r="AD2884" s="1"/>
      <c r="AE2884" s="1"/>
      <c r="AF2884" s="1"/>
      <c r="AG2884" s="1"/>
      <c r="AH2884" s="1"/>
      <c r="AI2884" s="1"/>
    </row>
    <row r="2885" spans="4:35">
      <c r="D2885" s="1"/>
      <c r="E2885" s="1"/>
      <c r="F2885" s="1"/>
      <c r="G2885" s="1"/>
      <c r="H2885" s="1"/>
      <c r="I2885" s="99"/>
      <c r="J2885" s="99"/>
      <c r="K2885" s="99"/>
      <c r="L2885" s="99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99"/>
      <c r="Z2885" s="1"/>
      <c r="AA2885" s="1"/>
      <c r="AB2885" s="1"/>
      <c r="AC2885" s="99"/>
      <c r="AD2885" s="1"/>
      <c r="AE2885" s="1"/>
      <c r="AF2885" s="1"/>
      <c r="AG2885" s="1"/>
      <c r="AH2885" s="1"/>
      <c r="AI2885" s="1"/>
    </row>
    <row r="2886" spans="4:35">
      <c r="D2886" s="1"/>
      <c r="E2886" s="1"/>
      <c r="F2886" s="1"/>
      <c r="G2886" s="1"/>
      <c r="H2886" s="1"/>
      <c r="I2886" s="99"/>
      <c r="J2886" s="99"/>
      <c r="K2886" s="99"/>
      <c r="L2886" s="99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99"/>
      <c r="Z2886" s="99"/>
      <c r="AA2886" s="1"/>
      <c r="AB2886" s="1"/>
      <c r="AC2886" s="99"/>
      <c r="AD2886" s="1"/>
      <c r="AE2886" s="1"/>
      <c r="AF2886" s="1"/>
      <c r="AG2886" s="1"/>
      <c r="AH2886" s="1"/>
      <c r="AI2886" s="1"/>
    </row>
    <row r="2887" spans="4:35">
      <c r="D2887" s="1"/>
      <c r="E2887" s="1"/>
      <c r="F2887" s="1"/>
      <c r="G2887" s="1"/>
      <c r="H2887" s="1"/>
      <c r="I2887" s="99"/>
      <c r="J2887" s="99"/>
      <c r="K2887" s="99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</row>
    <row r="2888" spans="4:35">
      <c r="D2888" s="1"/>
      <c r="E2888" s="1"/>
      <c r="F2888" s="1"/>
      <c r="G2888" s="1"/>
      <c r="H2888" s="1"/>
      <c r="I2888" s="99"/>
      <c r="J2888" s="99"/>
      <c r="K2888" s="99"/>
      <c r="L2888" s="99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99"/>
      <c r="Z2888" s="1"/>
      <c r="AA2888" s="1"/>
      <c r="AB2888" s="1"/>
      <c r="AC2888" s="99"/>
      <c r="AD2888" s="1"/>
      <c r="AE2888" s="1"/>
      <c r="AF2888" s="1"/>
      <c r="AG2888" s="1"/>
      <c r="AH2888" s="1"/>
      <c r="AI2888" s="1"/>
    </row>
    <row r="2889" spans="4:35">
      <c r="D2889" s="1"/>
      <c r="E2889" s="1"/>
      <c r="F2889" s="1"/>
      <c r="G2889" s="1"/>
      <c r="H2889" s="1"/>
      <c r="I2889" s="99"/>
      <c r="J2889" s="99"/>
      <c r="K2889" s="99"/>
      <c r="L2889" s="99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99"/>
      <c r="Z2889" s="99"/>
      <c r="AA2889" s="1"/>
      <c r="AB2889" s="1"/>
      <c r="AC2889" s="99"/>
      <c r="AD2889" s="1"/>
      <c r="AE2889" s="1"/>
      <c r="AF2889" s="1"/>
      <c r="AG2889" s="1"/>
      <c r="AH2889" s="1"/>
      <c r="AI2889" s="1"/>
    </row>
    <row r="2890" spans="4:35">
      <c r="D2890" s="1"/>
      <c r="E2890" s="1"/>
      <c r="F2890" s="1"/>
      <c r="G2890" s="1"/>
      <c r="H2890" s="1"/>
      <c r="I2890" s="99"/>
      <c r="J2890" s="99"/>
      <c r="K2890" s="99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</row>
    <row r="2891" spans="4:35">
      <c r="D2891" s="1"/>
      <c r="E2891" s="1"/>
      <c r="F2891" s="1"/>
      <c r="G2891" s="1"/>
      <c r="H2891" s="1"/>
      <c r="I2891" s="99"/>
      <c r="J2891" s="99"/>
      <c r="K2891" s="99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</row>
    <row r="2892" spans="4:35">
      <c r="D2892" s="1"/>
      <c r="E2892" s="1"/>
      <c r="F2892" s="1"/>
      <c r="G2892" s="1"/>
      <c r="H2892" s="1"/>
      <c r="I2892" s="99"/>
      <c r="J2892" s="99"/>
      <c r="K2892" s="99"/>
      <c r="L2892" s="99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99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</row>
    <row r="2893" spans="4:35">
      <c r="D2893" s="1"/>
      <c r="E2893" s="1"/>
      <c r="F2893" s="1"/>
      <c r="G2893" s="1"/>
      <c r="H2893" s="1"/>
      <c r="I2893" s="99"/>
      <c r="J2893" s="99"/>
      <c r="K2893" s="99"/>
      <c r="L2893" s="99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99"/>
      <c r="Z2893" s="1"/>
      <c r="AA2893" s="1"/>
      <c r="AB2893" s="1"/>
      <c r="AC2893" s="99"/>
      <c r="AD2893" s="1"/>
      <c r="AE2893" s="1"/>
      <c r="AF2893" s="1"/>
      <c r="AG2893" s="1"/>
      <c r="AH2893" s="1"/>
      <c r="AI2893" s="1"/>
    </row>
    <row r="2894" spans="4:35">
      <c r="D2894" s="1"/>
      <c r="E2894" s="1"/>
      <c r="F2894" s="1"/>
      <c r="G2894" s="1"/>
      <c r="H2894" s="1"/>
      <c r="I2894" s="99"/>
      <c r="J2894" s="99"/>
      <c r="K2894" s="99"/>
      <c r="L2894" s="99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</row>
    <row r="2895" spans="4:35">
      <c r="D2895" s="1"/>
      <c r="E2895" s="1"/>
      <c r="F2895" s="1"/>
      <c r="G2895" s="1"/>
      <c r="H2895" s="1"/>
      <c r="I2895" s="99"/>
      <c r="J2895" s="99"/>
      <c r="K2895" s="99"/>
      <c r="L2895" s="99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</row>
    <row r="2896" spans="4:35">
      <c r="D2896" s="1"/>
      <c r="E2896" s="1"/>
      <c r="F2896" s="1"/>
      <c r="G2896" s="1"/>
      <c r="H2896" s="1"/>
      <c r="I2896" s="99"/>
      <c r="J2896" s="99"/>
      <c r="K2896" s="99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</row>
    <row r="2897" spans="4:35">
      <c r="D2897" s="1"/>
      <c r="E2897" s="1"/>
      <c r="F2897" s="1"/>
      <c r="G2897" s="1"/>
      <c r="H2897" s="1"/>
      <c r="I2897" s="99"/>
      <c r="J2897" s="99"/>
      <c r="K2897" s="99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</row>
    <row r="2898" spans="4:35">
      <c r="D2898" s="1"/>
      <c r="E2898" s="1"/>
      <c r="F2898" s="1"/>
      <c r="G2898" s="1"/>
      <c r="H2898" s="1"/>
      <c r="I2898" s="99"/>
      <c r="J2898" s="99"/>
      <c r="K2898" s="99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</row>
    <row r="2899" spans="4:35">
      <c r="D2899" s="1"/>
      <c r="E2899" s="1"/>
      <c r="F2899" s="1"/>
      <c r="G2899" s="1"/>
      <c r="H2899" s="1"/>
      <c r="I2899" s="99"/>
      <c r="J2899" s="99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</row>
    <row r="2900" spans="4:35">
      <c r="D2900" s="1"/>
      <c r="E2900" s="1"/>
      <c r="F2900" s="1"/>
      <c r="G2900" s="1"/>
      <c r="H2900" s="1"/>
      <c r="I2900" s="99"/>
      <c r="J2900" s="99"/>
      <c r="K2900" s="99"/>
      <c r="L2900" s="99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99"/>
      <c r="Z2900" s="99"/>
      <c r="AA2900" s="1"/>
      <c r="AB2900" s="1"/>
      <c r="AC2900" s="99"/>
      <c r="AD2900" s="1"/>
      <c r="AE2900" s="1"/>
      <c r="AF2900" s="1"/>
      <c r="AG2900" s="1"/>
      <c r="AH2900" s="1"/>
      <c r="AI2900" s="1"/>
    </row>
    <row r="2901" spans="4:35">
      <c r="D2901" s="1"/>
      <c r="E2901" s="1"/>
      <c r="F2901" s="1"/>
      <c r="G2901" s="1"/>
      <c r="H2901" s="1"/>
      <c r="I2901" s="99"/>
      <c r="J2901" s="99"/>
      <c r="K2901" s="99"/>
      <c r="L2901" s="99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99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</row>
    <row r="2902" spans="4:35">
      <c r="D2902" s="1"/>
      <c r="E2902" s="1"/>
      <c r="F2902" s="1"/>
      <c r="G2902" s="1"/>
      <c r="H2902" s="1"/>
      <c r="I2902" s="99"/>
      <c r="J2902" s="99"/>
      <c r="K2902" s="99"/>
      <c r="L2902" s="99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</row>
    <row r="2903" spans="4:35">
      <c r="D2903" s="1"/>
      <c r="E2903" s="1"/>
      <c r="F2903" s="1"/>
      <c r="G2903" s="1"/>
      <c r="H2903" s="1"/>
      <c r="I2903" s="99"/>
      <c r="J2903" s="99"/>
      <c r="K2903" s="99"/>
      <c r="L2903" s="99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99"/>
      <c r="Z2903" s="1"/>
      <c r="AA2903" s="1"/>
      <c r="AB2903" s="1"/>
      <c r="AC2903" s="99"/>
      <c r="AD2903" s="1"/>
      <c r="AE2903" s="1"/>
      <c r="AF2903" s="1"/>
      <c r="AG2903" s="1"/>
      <c r="AH2903" s="1"/>
      <c r="AI2903" s="1"/>
    </row>
    <row r="2904" spans="4:35">
      <c r="D2904" s="1"/>
      <c r="E2904" s="1"/>
      <c r="F2904" s="1"/>
      <c r="G2904" s="1"/>
      <c r="H2904" s="1"/>
      <c r="I2904" s="99"/>
      <c r="J2904" s="99"/>
      <c r="K2904" s="99"/>
      <c r="L2904" s="99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99"/>
      <c r="Z2904" s="99"/>
      <c r="AA2904" s="1"/>
      <c r="AB2904" s="1"/>
      <c r="AC2904" s="99"/>
      <c r="AD2904" s="1"/>
      <c r="AE2904" s="1"/>
      <c r="AF2904" s="1"/>
      <c r="AG2904" s="1"/>
      <c r="AH2904" s="1"/>
      <c r="AI2904" s="1"/>
    </row>
    <row r="2905" spans="4:35">
      <c r="D2905" s="1"/>
      <c r="E2905" s="1"/>
      <c r="F2905" s="1"/>
      <c r="G2905" s="1"/>
      <c r="H2905" s="1"/>
      <c r="I2905" s="99"/>
      <c r="J2905" s="99"/>
      <c r="K2905" s="99"/>
      <c r="L2905" s="99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</row>
    <row r="2906" spans="4:35">
      <c r="D2906" s="1"/>
      <c r="E2906" s="1"/>
      <c r="F2906" s="1"/>
      <c r="G2906" s="1"/>
      <c r="H2906" s="1"/>
      <c r="I2906" s="99"/>
      <c r="J2906" s="99"/>
      <c r="K2906" s="99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</row>
    <row r="2907" spans="4:35">
      <c r="D2907" s="1"/>
      <c r="E2907" s="1"/>
      <c r="F2907" s="1"/>
      <c r="G2907" s="1"/>
      <c r="H2907" s="1"/>
      <c r="I2907" s="99"/>
      <c r="J2907" s="99"/>
      <c r="K2907" s="99"/>
      <c r="L2907" s="99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99"/>
      <c r="Z2907" s="99"/>
      <c r="AA2907" s="1"/>
      <c r="AB2907" s="1"/>
      <c r="AC2907" s="99"/>
      <c r="AD2907" s="1"/>
      <c r="AE2907" s="1"/>
      <c r="AF2907" s="1"/>
      <c r="AG2907" s="1"/>
      <c r="AH2907" s="1"/>
      <c r="AI2907" s="1"/>
    </row>
    <row r="2908" spans="4:35">
      <c r="D2908" s="1"/>
      <c r="E2908" s="1"/>
      <c r="F2908" s="1"/>
      <c r="G2908" s="1"/>
      <c r="H2908" s="1"/>
      <c r="I2908" s="99"/>
      <c r="J2908" s="99"/>
      <c r="K2908" s="99"/>
      <c r="L2908" s="99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99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</row>
    <row r="2909" spans="4:35">
      <c r="D2909" s="1"/>
      <c r="E2909" s="1"/>
      <c r="F2909" s="1"/>
      <c r="G2909" s="1"/>
      <c r="H2909" s="1"/>
      <c r="I2909" s="99"/>
      <c r="J2909" s="99"/>
      <c r="K2909" s="99"/>
      <c r="L2909" s="99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99"/>
      <c r="Z2909" s="99"/>
      <c r="AA2909" s="1"/>
      <c r="AB2909" s="1"/>
      <c r="AC2909" s="99"/>
      <c r="AD2909" s="1"/>
      <c r="AE2909" s="1"/>
      <c r="AF2909" s="1"/>
      <c r="AG2909" s="1"/>
      <c r="AH2909" s="1"/>
      <c r="AI2909" s="1"/>
    </row>
    <row r="2910" spans="4:35">
      <c r="D2910" s="1"/>
      <c r="E2910" s="1"/>
      <c r="F2910" s="1"/>
      <c r="G2910" s="1"/>
      <c r="H2910" s="1"/>
      <c r="I2910" s="99"/>
      <c r="J2910" s="99"/>
      <c r="K2910" s="99"/>
      <c r="L2910" s="99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99"/>
      <c r="Z2910" s="1"/>
      <c r="AA2910" s="1"/>
      <c r="AB2910" s="1"/>
      <c r="AC2910" s="99"/>
      <c r="AD2910" s="1"/>
      <c r="AE2910" s="1"/>
      <c r="AF2910" s="1"/>
      <c r="AG2910" s="1"/>
      <c r="AH2910" s="1"/>
      <c r="AI2910" s="1"/>
    </row>
    <row r="2911" spans="4:35">
      <c r="D2911" s="1"/>
      <c r="E2911" s="1"/>
      <c r="F2911" s="1"/>
      <c r="G2911" s="1"/>
      <c r="H2911" s="1"/>
      <c r="I2911" s="99"/>
      <c r="J2911" s="99"/>
      <c r="K2911" s="99"/>
      <c r="L2911" s="99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99"/>
      <c r="Z2911" s="1"/>
      <c r="AA2911" s="1"/>
      <c r="AB2911" s="1"/>
      <c r="AC2911" s="99"/>
      <c r="AD2911" s="1"/>
      <c r="AE2911" s="1"/>
      <c r="AF2911" s="1"/>
      <c r="AG2911" s="1"/>
      <c r="AH2911" s="1"/>
      <c r="AI2911" s="1"/>
    </row>
    <row r="2912" spans="4:35">
      <c r="D2912" s="1"/>
      <c r="E2912" s="1"/>
      <c r="F2912" s="1"/>
      <c r="G2912" s="1"/>
      <c r="H2912" s="1"/>
      <c r="I2912" s="99"/>
      <c r="J2912" s="99"/>
      <c r="K2912" s="99"/>
      <c r="L2912" s="99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99"/>
      <c r="Z2912" s="99"/>
      <c r="AA2912" s="1"/>
      <c r="AB2912" s="1"/>
      <c r="AC2912" s="99"/>
      <c r="AD2912" s="1"/>
      <c r="AE2912" s="1"/>
      <c r="AF2912" s="1"/>
      <c r="AG2912" s="1"/>
      <c r="AH2912" s="1"/>
      <c r="AI2912" s="1"/>
    </row>
    <row r="2913" spans="4:35">
      <c r="D2913" s="1"/>
      <c r="E2913" s="1"/>
      <c r="F2913" s="1"/>
      <c r="G2913" s="1"/>
      <c r="H2913" s="1"/>
      <c r="I2913" s="99"/>
      <c r="J2913" s="99"/>
      <c r="K2913" s="99"/>
      <c r="L2913" s="99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99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</row>
    <row r="2914" spans="4:35">
      <c r="D2914" s="1"/>
      <c r="E2914" s="1"/>
      <c r="F2914" s="1"/>
      <c r="G2914" s="1"/>
      <c r="H2914" s="1"/>
      <c r="I2914" s="99"/>
      <c r="J2914" s="99"/>
      <c r="K2914" s="99"/>
      <c r="L2914" s="99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99"/>
      <c r="Z2914" s="1"/>
      <c r="AA2914" s="1"/>
      <c r="AB2914" s="1"/>
      <c r="AC2914" s="99"/>
      <c r="AD2914" s="1"/>
      <c r="AE2914" s="1"/>
      <c r="AF2914" s="1"/>
      <c r="AG2914" s="1"/>
      <c r="AH2914" s="1"/>
      <c r="AI2914" s="1"/>
    </row>
    <row r="2915" spans="4:35">
      <c r="D2915" s="1"/>
      <c r="E2915" s="1"/>
      <c r="F2915" s="1"/>
      <c r="G2915" s="1"/>
      <c r="H2915" s="1"/>
      <c r="I2915" s="99"/>
      <c r="J2915" s="99"/>
      <c r="K2915" s="99"/>
      <c r="L2915" s="99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99"/>
      <c r="Z2915" s="1"/>
      <c r="AA2915" s="1"/>
      <c r="AB2915" s="1"/>
      <c r="AC2915" s="99"/>
      <c r="AD2915" s="1"/>
      <c r="AE2915" s="1"/>
      <c r="AF2915" s="1"/>
      <c r="AG2915" s="1"/>
      <c r="AH2915" s="1"/>
      <c r="AI2915" s="1"/>
    </row>
    <row r="2916" spans="4:35">
      <c r="D2916" s="1"/>
      <c r="E2916" s="1"/>
      <c r="F2916" s="1"/>
      <c r="G2916" s="1"/>
      <c r="H2916" s="1"/>
      <c r="I2916" s="99"/>
      <c r="J2916" s="99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</row>
    <row r="2917" spans="4:35">
      <c r="D2917" s="1"/>
      <c r="E2917" s="1"/>
      <c r="F2917" s="1"/>
      <c r="G2917" s="1"/>
      <c r="H2917" s="1"/>
      <c r="I2917" s="99"/>
      <c r="J2917" s="99"/>
      <c r="K2917" s="99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</row>
    <row r="2918" spans="4:35">
      <c r="D2918" s="1"/>
      <c r="E2918" s="1"/>
      <c r="F2918" s="1"/>
      <c r="G2918" s="1"/>
      <c r="H2918" s="1"/>
      <c r="I2918" s="99"/>
      <c r="J2918" s="99"/>
      <c r="K2918" s="99"/>
      <c r="L2918" s="99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99"/>
      <c r="Z2918" s="99"/>
      <c r="AA2918" s="1"/>
      <c r="AB2918" s="1"/>
      <c r="AC2918" s="99"/>
      <c r="AD2918" s="1"/>
      <c r="AE2918" s="1"/>
      <c r="AF2918" s="1"/>
      <c r="AG2918" s="1"/>
      <c r="AH2918" s="1"/>
      <c r="AI2918" s="1"/>
    </row>
    <row r="2919" spans="4:35">
      <c r="D2919" s="1"/>
      <c r="E2919" s="1"/>
      <c r="F2919" s="1"/>
      <c r="G2919" s="1"/>
      <c r="H2919" s="1"/>
      <c r="I2919" s="99"/>
      <c r="J2919" s="99"/>
      <c r="K2919" s="99"/>
      <c r="L2919" s="99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99"/>
      <c r="Z2919" s="99"/>
      <c r="AA2919" s="1"/>
      <c r="AB2919" s="1"/>
      <c r="AC2919" s="99"/>
      <c r="AD2919" s="1"/>
      <c r="AE2919" s="1"/>
      <c r="AF2919" s="1"/>
      <c r="AG2919" s="1"/>
      <c r="AH2919" s="1"/>
      <c r="AI2919" s="1"/>
    </row>
    <row r="2920" spans="4:35">
      <c r="D2920" s="1"/>
      <c r="E2920" s="1"/>
      <c r="F2920" s="1"/>
      <c r="G2920" s="1"/>
      <c r="H2920" s="1"/>
      <c r="I2920" s="99"/>
      <c r="J2920" s="99"/>
      <c r="K2920" s="99"/>
      <c r="L2920" s="99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</row>
    <row r="2921" spans="4:35">
      <c r="D2921" s="1"/>
      <c r="E2921" s="1"/>
      <c r="F2921" s="1"/>
      <c r="G2921" s="1"/>
      <c r="H2921" s="1"/>
      <c r="I2921" s="99"/>
      <c r="J2921" s="99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</row>
    <row r="2922" spans="4:35">
      <c r="D2922" s="1"/>
      <c r="E2922" s="1"/>
      <c r="F2922" s="1"/>
      <c r="G2922" s="1"/>
      <c r="H2922" s="1"/>
      <c r="I2922" s="99"/>
      <c r="J2922" s="99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</row>
    <row r="2923" spans="4:35">
      <c r="D2923" s="1"/>
      <c r="E2923" s="1"/>
      <c r="F2923" s="1"/>
      <c r="G2923" s="1"/>
      <c r="H2923" s="1"/>
      <c r="I2923" s="99"/>
      <c r="J2923" s="99"/>
      <c r="K2923" s="99"/>
      <c r="L2923" s="99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</row>
    <row r="2924" spans="4:35">
      <c r="D2924" s="1"/>
      <c r="E2924" s="1"/>
      <c r="F2924" s="1"/>
      <c r="G2924" s="1"/>
      <c r="H2924" s="1"/>
      <c r="I2924" s="99"/>
      <c r="J2924" s="99"/>
      <c r="K2924" s="99"/>
      <c r="L2924" s="99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99"/>
      <c r="Z2924" s="99"/>
      <c r="AA2924" s="1"/>
      <c r="AB2924" s="1"/>
      <c r="AC2924" s="99"/>
      <c r="AD2924" s="1"/>
      <c r="AE2924" s="1"/>
      <c r="AF2924" s="1"/>
      <c r="AG2924" s="1"/>
      <c r="AH2924" s="1"/>
      <c r="AI2924" s="1"/>
    </row>
    <row r="2925" spans="4:35">
      <c r="D2925" s="1"/>
      <c r="E2925" s="1"/>
      <c r="F2925" s="1"/>
      <c r="G2925" s="1"/>
      <c r="H2925" s="1"/>
      <c r="I2925" s="99"/>
      <c r="J2925" s="99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</row>
    <row r="2926" spans="4:35">
      <c r="D2926" s="1"/>
      <c r="E2926" s="1"/>
      <c r="F2926" s="1"/>
      <c r="G2926" s="1"/>
      <c r="H2926" s="1"/>
      <c r="I2926" s="99"/>
      <c r="J2926" s="99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</row>
    <row r="2927" spans="4:35">
      <c r="D2927" s="1"/>
      <c r="E2927" s="1"/>
      <c r="F2927" s="1"/>
      <c r="G2927" s="1"/>
      <c r="H2927" s="1"/>
      <c r="I2927" s="99"/>
      <c r="J2927" s="99"/>
      <c r="K2927" s="99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</row>
    <row r="2928" spans="4:35">
      <c r="D2928" s="1"/>
      <c r="E2928" s="1"/>
      <c r="F2928" s="1"/>
      <c r="G2928" s="1"/>
      <c r="H2928" s="1"/>
      <c r="I2928" s="99"/>
      <c r="J2928" s="99"/>
      <c r="K2928" s="99"/>
      <c r="L2928" s="99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99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</row>
    <row r="2929" spans="4:35">
      <c r="D2929" s="1"/>
      <c r="E2929" s="1"/>
      <c r="F2929" s="1"/>
      <c r="G2929" s="1"/>
      <c r="H2929" s="1"/>
      <c r="I2929" s="99"/>
      <c r="J2929" s="99"/>
      <c r="K2929" s="99"/>
      <c r="L2929" s="99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99"/>
      <c r="Z2929" s="99"/>
      <c r="AA2929" s="1"/>
      <c r="AB2929" s="1"/>
      <c r="AC2929" s="99"/>
      <c r="AD2929" s="1"/>
      <c r="AE2929" s="1"/>
      <c r="AF2929" s="1"/>
      <c r="AG2929" s="1"/>
      <c r="AH2929" s="1"/>
      <c r="AI2929" s="1"/>
    </row>
    <row r="2930" spans="4:35">
      <c r="D2930" s="1"/>
      <c r="E2930" s="1"/>
      <c r="F2930" s="1"/>
      <c r="G2930" s="1"/>
      <c r="H2930" s="1"/>
      <c r="I2930" s="99"/>
      <c r="J2930" s="99"/>
      <c r="K2930" s="99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</row>
    <row r="2931" spans="4:35">
      <c r="D2931" s="1"/>
      <c r="E2931" s="1"/>
      <c r="F2931" s="1"/>
      <c r="G2931" s="1"/>
      <c r="H2931" s="1"/>
      <c r="I2931" s="99"/>
      <c r="J2931" s="99"/>
      <c r="K2931" s="99"/>
      <c r="L2931" s="99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99"/>
      <c r="Z2931" s="99"/>
      <c r="AA2931" s="1"/>
      <c r="AB2931" s="1"/>
      <c r="AC2931" s="99"/>
      <c r="AD2931" s="1"/>
      <c r="AE2931" s="1"/>
      <c r="AF2931" s="1"/>
      <c r="AG2931" s="1"/>
      <c r="AH2931" s="1"/>
      <c r="AI2931" s="1"/>
    </row>
    <row r="2932" spans="4:35">
      <c r="D2932" s="1"/>
      <c r="E2932" s="1"/>
      <c r="F2932" s="1"/>
      <c r="G2932" s="1"/>
      <c r="H2932" s="1"/>
      <c r="I2932" s="99"/>
      <c r="J2932" s="99"/>
      <c r="K2932" s="99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</row>
    <row r="2933" spans="4:35">
      <c r="D2933" s="1"/>
      <c r="E2933" s="1"/>
      <c r="F2933" s="1"/>
      <c r="G2933" s="1"/>
      <c r="H2933" s="1"/>
      <c r="I2933" s="99"/>
      <c r="J2933" s="99"/>
      <c r="K2933" s="99"/>
      <c r="L2933" s="99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99"/>
      <c r="Z2933" s="99"/>
      <c r="AA2933" s="1"/>
      <c r="AB2933" s="1"/>
      <c r="AC2933" s="99"/>
      <c r="AD2933" s="1"/>
      <c r="AE2933" s="1"/>
      <c r="AF2933" s="1"/>
      <c r="AG2933" s="1"/>
      <c r="AH2933" s="1"/>
      <c r="AI2933" s="1"/>
    </row>
    <row r="2934" spans="4:35">
      <c r="D2934" s="1"/>
      <c r="E2934" s="1"/>
      <c r="F2934" s="1"/>
      <c r="G2934" s="1"/>
      <c r="H2934" s="1"/>
      <c r="I2934" s="99"/>
      <c r="J2934" s="99"/>
      <c r="K2934" s="99"/>
      <c r="L2934" s="99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99"/>
      <c r="Z2934" s="99"/>
      <c r="AA2934" s="1"/>
      <c r="AB2934" s="1"/>
      <c r="AC2934" s="99"/>
      <c r="AD2934" s="1"/>
      <c r="AE2934" s="1"/>
      <c r="AF2934" s="1"/>
      <c r="AG2934" s="1"/>
      <c r="AH2934" s="1"/>
      <c r="AI2934" s="1"/>
    </row>
    <row r="2935" spans="4:35">
      <c r="D2935" s="1"/>
      <c r="E2935" s="1"/>
      <c r="F2935" s="1"/>
      <c r="G2935" s="1"/>
      <c r="H2935" s="1"/>
      <c r="I2935" s="99"/>
      <c r="J2935" s="99"/>
      <c r="K2935" s="99"/>
      <c r="L2935" s="99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</row>
    <row r="2936" spans="4:35">
      <c r="D2936" s="1"/>
      <c r="E2936" s="1"/>
      <c r="F2936" s="1"/>
      <c r="G2936" s="1"/>
      <c r="H2936" s="1"/>
      <c r="I2936" s="99"/>
      <c r="J2936" s="99"/>
      <c r="K2936" s="99"/>
      <c r="L2936" s="99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99"/>
      <c r="Z2936" s="1"/>
      <c r="AA2936" s="1"/>
      <c r="AB2936" s="1"/>
      <c r="AC2936" s="99"/>
      <c r="AD2936" s="1"/>
      <c r="AE2936" s="1"/>
      <c r="AF2936" s="1"/>
      <c r="AG2936" s="1"/>
      <c r="AH2936" s="1"/>
      <c r="AI2936" s="1"/>
    </row>
    <row r="2937" spans="4:35">
      <c r="D2937" s="1"/>
      <c r="E2937" s="1"/>
      <c r="F2937" s="1"/>
      <c r="G2937" s="1"/>
      <c r="H2937" s="1"/>
      <c r="I2937" s="99"/>
      <c r="J2937" s="99"/>
      <c r="K2937" s="99"/>
      <c r="L2937" s="99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99"/>
      <c r="Z2937" s="99"/>
      <c r="AA2937" s="1"/>
      <c r="AB2937" s="1"/>
      <c r="AC2937" s="99"/>
      <c r="AD2937" s="1"/>
      <c r="AE2937" s="1"/>
      <c r="AF2937" s="1"/>
      <c r="AG2937" s="1"/>
      <c r="AH2937" s="1"/>
      <c r="AI2937" s="1"/>
    </row>
    <row r="2938" spans="4:35">
      <c r="D2938" s="1"/>
      <c r="E2938" s="1"/>
      <c r="F2938" s="1"/>
      <c r="G2938" s="1"/>
      <c r="H2938" s="1"/>
      <c r="I2938" s="99"/>
      <c r="J2938" s="99"/>
      <c r="K2938" s="99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</row>
    <row r="2939" spans="4:35">
      <c r="D2939" s="1"/>
      <c r="E2939" s="1"/>
      <c r="F2939" s="1"/>
      <c r="G2939" s="1"/>
      <c r="H2939" s="1"/>
      <c r="I2939" s="99"/>
      <c r="J2939" s="99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</row>
    <row r="2940" spans="4:35">
      <c r="D2940" s="1"/>
      <c r="E2940" s="1"/>
      <c r="F2940" s="1"/>
      <c r="G2940" s="1"/>
      <c r="H2940" s="1"/>
      <c r="I2940" s="99"/>
      <c r="J2940" s="99"/>
      <c r="K2940" s="99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</row>
    <row r="2941" spans="4:35">
      <c r="D2941" s="1"/>
      <c r="E2941" s="1"/>
      <c r="F2941" s="1"/>
      <c r="G2941" s="1"/>
      <c r="H2941" s="1"/>
      <c r="I2941" s="99"/>
      <c r="J2941" s="99"/>
      <c r="K2941" s="99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</row>
    <row r="2942" spans="4:35">
      <c r="D2942" s="1"/>
      <c r="E2942" s="1"/>
      <c r="F2942" s="1"/>
      <c r="G2942" s="1"/>
      <c r="H2942" s="1"/>
      <c r="I2942" s="99"/>
      <c r="J2942" s="99"/>
      <c r="K2942" s="99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</row>
    <row r="2943" spans="4:35">
      <c r="D2943" s="1"/>
      <c r="E2943" s="1"/>
      <c r="F2943" s="1"/>
      <c r="G2943" s="1"/>
      <c r="H2943" s="1"/>
      <c r="I2943" s="99"/>
      <c r="J2943" s="99"/>
      <c r="K2943" s="99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</row>
    <row r="2944" spans="4:35">
      <c r="D2944" s="1"/>
      <c r="E2944" s="1"/>
      <c r="F2944" s="1"/>
      <c r="G2944" s="1"/>
      <c r="H2944" s="1"/>
      <c r="I2944" s="99"/>
      <c r="J2944" s="99"/>
      <c r="K2944" s="99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</row>
    <row r="2945" spans="4:35">
      <c r="D2945" s="1"/>
      <c r="E2945" s="1"/>
      <c r="F2945" s="1"/>
      <c r="G2945" s="1"/>
      <c r="H2945" s="1"/>
      <c r="I2945" s="99"/>
      <c r="J2945" s="99"/>
      <c r="K2945" s="99"/>
      <c r="L2945" s="99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99"/>
      <c r="Z2945" s="99"/>
      <c r="AA2945" s="1"/>
      <c r="AB2945" s="1"/>
      <c r="AC2945" s="99"/>
      <c r="AD2945" s="1"/>
      <c r="AE2945" s="1"/>
      <c r="AF2945" s="1"/>
      <c r="AG2945" s="1"/>
      <c r="AH2945" s="1"/>
      <c r="AI2945" s="1"/>
    </row>
    <row r="2946" spans="4:35">
      <c r="D2946" s="1"/>
      <c r="E2946" s="1"/>
      <c r="F2946" s="1"/>
      <c r="G2946" s="1"/>
      <c r="H2946" s="1"/>
      <c r="I2946" s="99"/>
      <c r="J2946" s="99"/>
      <c r="K2946" s="99"/>
      <c r="L2946" s="99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99"/>
      <c r="Z2946" s="1"/>
      <c r="AA2946" s="1"/>
      <c r="AB2946" s="1"/>
      <c r="AC2946" s="99"/>
      <c r="AD2946" s="1"/>
      <c r="AE2946" s="1"/>
      <c r="AF2946" s="1"/>
      <c r="AG2946" s="1"/>
      <c r="AH2946" s="1"/>
      <c r="AI2946" s="1"/>
    </row>
    <row r="2947" spans="4:35">
      <c r="D2947" s="1"/>
      <c r="E2947" s="1"/>
      <c r="F2947" s="1"/>
      <c r="G2947" s="1"/>
      <c r="H2947" s="1"/>
      <c r="I2947" s="99"/>
      <c r="J2947" s="99"/>
      <c r="K2947" s="99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</row>
    <row r="2948" spans="4:35">
      <c r="D2948" s="1"/>
      <c r="E2948" s="1"/>
      <c r="F2948" s="1"/>
      <c r="G2948" s="1"/>
      <c r="H2948" s="1"/>
      <c r="I2948" s="99"/>
      <c r="J2948" s="99"/>
      <c r="K2948" s="99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</row>
    <row r="2949" spans="4:35">
      <c r="D2949" s="1"/>
      <c r="E2949" s="1"/>
      <c r="F2949" s="1"/>
      <c r="G2949" s="1"/>
      <c r="H2949" s="1"/>
      <c r="I2949" s="99"/>
      <c r="J2949" s="99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</row>
    <row r="2950" spans="4:35">
      <c r="D2950" s="1"/>
      <c r="E2950" s="1"/>
      <c r="F2950" s="1"/>
      <c r="G2950" s="1"/>
      <c r="H2950" s="1"/>
      <c r="I2950" s="99"/>
      <c r="J2950" s="99"/>
      <c r="K2950" s="99"/>
      <c r="L2950" s="99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99"/>
      <c r="Z2950" s="99"/>
      <c r="AA2950" s="1"/>
      <c r="AB2950" s="1"/>
      <c r="AC2950" s="99"/>
      <c r="AD2950" s="1"/>
      <c r="AE2950" s="1"/>
      <c r="AF2950" s="1"/>
      <c r="AG2950" s="1"/>
      <c r="AH2950" s="1"/>
      <c r="AI2950" s="1"/>
    </row>
    <row r="2951" spans="4:35">
      <c r="D2951" s="1"/>
      <c r="E2951" s="1"/>
      <c r="F2951" s="1"/>
      <c r="G2951" s="1"/>
      <c r="H2951" s="1"/>
      <c r="I2951" s="99"/>
      <c r="J2951" s="99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</row>
    <row r="2952" spans="4:35">
      <c r="D2952" s="1"/>
      <c r="E2952" s="1"/>
      <c r="F2952" s="1"/>
      <c r="G2952" s="1"/>
      <c r="H2952" s="1"/>
      <c r="I2952" s="99"/>
      <c r="J2952" s="99"/>
      <c r="K2952" s="99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</row>
    <row r="2953" spans="4:35">
      <c r="D2953" s="1"/>
      <c r="E2953" s="1"/>
      <c r="F2953" s="1"/>
      <c r="G2953" s="1"/>
      <c r="H2953" s="1"/>
      <c r="I2953" s="99"/>
      <c r="J2953" s="99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</row>
    <row r="2954" spans="4:35">
      <c r="D2954" s="1"/>
      <c r="E2954" s="1"/>
      <c r="F2954" s="1"/>
      <c r="G2954" s="1"/>
      <c r="H2954" s="1"/>
      <c r="I2954" s="99"/>
      <c r="J2954" s="99"/>
      <c r="K2954" s="99"/>
      <c r="L2954" s="99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</row>
    <row r="2955" spans="4:35">
      <c r="D2955" s="1"/>
      <c r="E2955" s="1"/>
      <c r="F2955" s="1"/>
      <c r="G2955" s="1"/>
      <c r="H2955" s="1"/>
      <c r="I2955" s="99"/>
      <c r="J2955" s="99"/>
      <c r="K2955" s="99"/>
      <c r="L2955" s="99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</row>
    <row r="2956" spans="4:35">
      <c r="D2956" s="1"/>
      <c r="E2956" s="1"/>
      <c r="F2956" s="1"/>
      <c r="G2956" s="1"/>
      <c r="H2956" s="1"/>
      <c r="I2956" s="99"/>
      <c r="J2956" s="99"/>
      <c r="K2956" s="99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</row>
    <row r="2957" spans="4:35">
      <c r="D2957" s="1"/>
      <c r="E2957" s="1"/>
      <c r="F2957" s="1"/>
      <c r="G2957" s="1"/>
      <c r="H2957" s="1"/>
      <c r="I2957" s="99"/>
      <c r="J2957" s="99"/>
      <c r="K2957" s="99"/>
      <c r="L2957" s="99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99"/>
      <c r="Z2957" s="1"/>
      <c r="AA2957" s="1"/>
      <c r="AB2957" s="1"/>
      <c r="AC2957" s="99"/>
      <c r="AD2957" s="1"/>
      <c r="AE2957" s="1"/>
      <c r="AF2957" s="1"/>
      <c r="AG2957" s="1"/>
      <c r="AH2957" s="1"/>
      <c r="AI2957" s="1"/>
    </row>
    <row r="2958" spans="4:35">
      <c r="D2958" s="1"/>
      <c r="E2958" s="1"/>
      <c r="F2958" s="1"/>
      <c r="G2958" s="1"/>
      <c r="H2958" s="1"/>
      <c r="I2958" s="99"/>
      <c r="J2958" s="99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</row>
    <row r="2959" spans="4:35">
      <c r="D2959" s="1"/>
      <c r="E2959" s="1"/>
      <c r="F2959" s="1"/>
      <c r="G2959" s="1"/>
      <c r="H2959" s="1"/>
      <c r="I2959" s="99"/>
      <c r="J2959" s="99"/>
      <c r="K2959" s="99"/>
      <c r="L2959" s="99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99"/>
      <c r="Z2959" s="1"/>
      <c r="AA2959" s="1"/>
      <c r="AB2959" s="1"/>
      <c r="AC2959" s="99"/>
      <c r="AD2959" s="1"/>
      <c r="AE2959" s="1"/>
      <c r="AF2959" s="1"/>
      <c r="AG2959" s="1"/>
      <c r="AH2959" s="1"/>
      <c r="AI2959" s="1"/>
    </row>
    <row r="2960" spans="4:35">
      <c r="D2960" s="1"/>
      <c r="E2960" s="1"/>
      <c r="F2960" s="1"/>
      <c r="G2960" s="1"/>
      <c r="H2960" s="1"/>
      <c r="I2960" s="99"/>
      <c r="J2960" s="99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</row>
    <row r="2961" spans="4:35">
      <c r="D2961" s="1"/>
      <c r="E2961" s="1"/>
      <c r="F2961" s="1"/>
      <c r="G2961" s="1"/>
      <c r="H2961" s="1"/>
      <c r="I2961" s="99"/>
      <c r="J2961" s="99"/>
      <c r="K2961" s="99"/>
      <c r="L2961" s="99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99"/>
      <c r="Z2961" s="1"/>
      <c r="AA2961" s="1"/>
      <c r="AB2961" s="1"/>
      <c r="AC2961" s="99"/>
      <c r="AD2961" s="1"/>
      <c r="AE2961" s="1"/>
      <c r="AF2961" s="1"/>
      <c r="AG2961" s="1"/>
      <c r="AH2961" s="1"/>
      <c r="AI2961" s="1"/>
    </row>
    <row r="2962" spans="4:35">
      <c r="D2962" s="1"/>
      <c r="E2962" s="1"/>
      <c r="F2962" s="1"/>
      <c r="G2962" s="1"/>
      <c r="H2962" s="1"/>
      <c r="I2962" s="99"/>
      <c r="J2962" s="99"/>
      <c r="K2962" s="99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</row>
    <row r="2963" spans="4:35">
      <c r="D2963" s="1"/>
      <c r="E2963" s="1"/>
      <c r="F2963" s="1"/>
      <c r="G2963" s="1"/>
      <c r="H2963" s="1"/>
      <c r="I2963" s="99"/>
      <c r="J2963" s="99"/>
      <c r="K2963" s="99"/>
      <c r="L2963" s="99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99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</row>
    <row r="2964" spans="4:35">
      <c r="D2964" s="1"/>
      <c r="E2964" s="1"/>
      <c r="F2964" s="1"/>
      <c r="G2964" s="1"/>
      <c r="H2964" s="1"/>
      <c r="I2964" s="99"/>
      <c r="J2964" s="99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</row>
    <row r="2965" spans="4:35">
      <c r="D2965" s="1"/>
      <c r="E2965" s="1"/>
      <c r="F2965" s="1"/>
      <c r="G2965" s="1"/>
      <c r="H2965" s="1"/>
      <c r="I2965" s="99"/>
      <c r="J2965" s="99"/>
      <c r="K2965" s="99"/>
      <c r="L2965" s="99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99"/>
      <c r="Z2965" s="1"/>
      <c r="AA2965" s="1"/>
      <c r="AB2965" s="1"/>
      <c r="AC2965" s="99"/>
      <c r="AD2965" s="1"/>
      <c r="AE2965" s="1"/>
      <c r="AF2965" s="1"/>
      <c r="AG2965" s="1"/>
      <c r="AH2965" s="1"/>
      <c r="AI2965" s="1"/>
    </row>
    <row r="2966" spans="4:35">
      <c r="D2966" s="1"/>
      <c r="E2966" s="1"/>
      <c r="F2966" s="1"/>
      <c r="G2966" s="1"/>
      <c r="H2966" s="1"/>
      <c r="I2966" s="99"/>
      <c r="J2966" s="99"/>
      <c r="K2966" s="99"/>
      <c r="L2966" s="99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</row>
    <row r="2967" spans="4:35">
      <c r="D2967" s="1"/>
      <c r="E2967" s="1"/>
      <c r="F2967" s="1"/>
      <c r="G2967" s="1"/>
      <c r="H2967" s="1"/>
      <c r="I2967" s="99"/>
      <c r="J2967" s="99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</row>
    <row r="2968" spans="4:35">
      <c r="D2968" s="1"/>
      <c r="E2968" s="1"/>
      <c r="F2968" s="1"/>
      <c r="G2968" s="1"/>
      <c r="H2968" s="1"/>
      <c r="I2968" s="99"/>
      <c r="J2968" s="99"/>
      <c r="K2968" s="99"/>
      <c r="L2968" s="99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99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</row>
    <row r="2969" spans="4:35">
      <c r="D2969" s="1"/>
      <c r="E2969" s="1"/>
      <c r="F2969" s="1"/>
      <c r="G2969" s="1"/>
      <c r="H2969" s="1"/>
      <c r="I2969" s="99"/>
      <c r="J2969" s="99"/>
      <c r="K2969" s="99"/>
      <c r="L2969" s="99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99"/>
      <c r="Z2969" s="1"/>
      <c r="AA2969" s="1"/>
      <c r="AB2969" s="1"/>
      <c r="AC2969" s="99"/>
      <c r="AD2969" s="1"/>
      <c r="AE2969" s="1"/>
      <c r="AF2969" s="1"/>
      <c r="AG2969" s="1"/>
      <c r="AH2969" s="1"/>
      <c r="AI2969" s="1"/>
    </row>
    <row r="2970" spans="4:35">
      <c r="D2970" s="1"/>
      <c r="E2970" s="1"/>
      <c r="F2970" s="1"/>
      <c r="G2970" s="1"/>
      <c r="H2970" s="1"/>
      <c r="I2970" s="99"/>
      <c r="J2970" s="99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</row>
    <row r="2971" spans="4:35">
      <c r="D2971" s="1"/>
      <c r="E2971" s="1"/>
      <c r="F2971" s="1"/>
      <c r="G2971" s="1"/>
      <c r="H2971" s="1"/>
      <c r="I2971" s="99"/>
      <c r="J2971" s="99"/>
      <c r="K2971" s="99"/>
      <c r="L2971" s="99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99"/>
      <c r="Z2971" s="1"/>
      <c r="AA2971" s="1"/>
      <c r="AB2971" s="1"/>
      <c r="AC2971" s="99"/>
      <c r="AD2971" s="1"/>
      <c r="AE2971" s="1"/>
      <c r="AF2971" s="1"/>
      <c r="AG2971" s="1"/>
      <c r="AH2971" s="1"/>
      <c r="AI2971" s="1"/>
    </row>
    <row r="2972" spans="4:35">
      <c r="D2972" s="1"/>
      <c r="E2972" s="1"/>
      <c r="F2972" s="1"/>
      <c r="G2972" s="1"/>
      <c r="H2972" s="1"/>
      <c r="I2972" s="99"/>
      <c r="J2972" s="99"/>
      <c r="K2972" s="99"/>
      <c r="L2972" s="99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99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</row>
    <row r="2973" spans="4:35">
      <c r="D2973" s="1"/>
      <c r="E2973" s="1"/>
      <c r="F2973" s="1"/>
      <c r="G2973" s="1"/>
      <c r="H2973" s="1"/>
      <c r="I2973" s="99"/>
      <c r="J2973" s="99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</row>
    <row r="2974" spans="4:35">
      <c r="D2974" s="1"/>
      <c r="E2974" s="1"/>
      <c r="F2974" s="1"/>
      <c r="G2974" s="1"/>
      <c r="H2974" s="1"/>
      <c r="I2974" s="99"/>
      <c r="J2974" s="99"/>
      <c r="K2974" s="99"/>
      <c r="L2974" s="99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99"/>
      <c r="Z2974" s="1"/>
      <c r="AA2974" s="1"/>
      <c r="AB2974" s="1"/>
      <c r="AC2974" s="99"/>
      <c r="AD2974" s="1"/>
      <c r="AE2974" s="1"/>
      <c r="AF2974" s="1"/>
      <c r="AG2974" s="1"/>
      <c r="AH2974" s="1"/>
      <c r="AI2974" s="1"/>
    </row>
    <row r="2975" spans="4:35">
      <c r="D2975" s="1"/>
      <c r="E2975" s="1"/>
      <c r="F2975" s="1"/>
      <c r="G2975" s="1"/>
      <c r="H2975" s="1"/>
      <c r="I2975" s="99"/>
      <c r="J2975" s="99"/>
      <c r="K2975" s="99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</row>
    <row r="2976" spans="4:35">
      <c r="D2976" s="1"/>
      <c r="E2976" s="1"/>
      <c r="F2976" s="1"/>
      <c r="G2976" s="1"/>
      <c r="H2976" s="1"/>
      <c r="I2976" s="99"/>
      <c r="J2976" s="99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</row>
    <row r="2977" spans="4:35">
      <c r="D2977" s="1"/>
      <c r="E2977" s="1"/>
      <c r="F2977" s="1"/>
      <c r="G2977" s="1"/>
      <c r="H2977" s="1"/>
      <c r="I2977" s="99"/>
      <c r="J2977" s="1"/>
      <c r="K2977" s="99"/>
      <c r="L2977" s="99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99"/>
      <c r="Z2977" s="1"/>
      <c r="AA2977" s="1"/>
      <c r="AB2977" s="1"/>
      <c r="AC2977" s="99"/>
      <c r="AD2977" s="1"/>
      <c r="AE2977" s="1"/>
      <c r="AF2977" s="1"/>
      <c r="AG2977" s="1"/>
      <c r="AH2977" s="1"/>
      <c r="AI2977" s="1"/>
    </row>
    <row r="2978" spans="4:35">
      <c r="D2978" s="1"/>
      <c r="E2978" s="1"/>
      <c r="F2978" s="1"/>
      <c r="G2978" s="1"/>
      <c r="H2978" s="1"/>
      <c r="I2978" s="99"/>
      <c r="J2978" s="99"/>
      <c r="K2978" s="99"/>
      <c r="L2978" s="99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99"/>
      <c r="Z2978" s="1"/>
      <c r="AA2978" s="1"/>
      <c r="AB2978" s="1"/>
      <c r="AC2978" s="99"/>
      <c r="AD2978" s="1"/>
      <c r="AE2978" s="1"/>
      <c r="AF2978" s="1"/>
      <c r="AG2978" s="1"/>
      <c r="AH2978" s="1"/>
      <c r="AI2978" s="1"/>
    </row>
    <row r="2979" spans="4:35">
      <c r="D2979" s="1"/>
      <c r="E2979" s="1"/>
      <c r="F2979" s="1"/>
      <c r="G2979" s="1"/>
      <c r="H2979" s="1"/>
      <c r="I2979" s="99"/>
      <c r="J2979" s="99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</row>
    <row r="2980" spans="4:35">
      <c r="D2980" s="1"/>
      <c r="E2980" s="1"/>
      <c r="F2980" s="1"/>
      <c r="G2980" s="1"/>
      <c r="H2980" s="1"/>
      <c r="I2980" s="99"/>
      <c r="J2980" s="99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</row>
    <row r="2981" spans="4:35">
      <c r="D2981" s="1"/>
      <c r="E2981" s="1"/>
      <c r="F2981" s="1"/>
      <c r="G2981" s="1"/>
      <c r="H2981" s="1"/>
      <c r="I2981" s="99"/>
      <c r="J2981" s="99"/>
      <c r="K2981" s="99"/>
      <c r="L2981" s="99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99"/>
      <c r="Z2981" s="99"/>
      <c r="AA2981" s="1"/>
      <c r="AB2981" s="1"/>
      <c r="AC2981" s="99"/>
      <c r="AD2981" s="1"/>
      <c r="AE2981" s="1"/>
      <c r="AF2981" s="1"/>
      <c r="AG2981" s="1"/>
      <c r="AH2981" s="1"/>
      <c r="AI2981" s="1"/>
    </row>
    <row r="2982" spans="4:35">
      <c r="D2982" s="1"/>
      <c r="E2982" s="1"/>
      <c r="F2982" s="1"/>
      <c r="G2982" s="1"/>
      <c r="H2982" s="1"/>
      <c r="I2982" s="99"/>
      <c r="J2982" s="99"/>
      <c r="K2982" s="99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</row>
    <row r="2983" spans="4:35">
      <c r="D2983" s="1"/>
      <c r="E2983" s="1"/>
      <c r="F2983" s="1"/>
      <c r="G2983" s="1"/>
      <c r="H2983" s="1"/>
      <c r="I2983" s="99"/>
      <c r="J2983" s="99"/>
      <c r="K2983" s="99"/>
      <c r="L2983" s="99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99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</row>
    <row r="2984" spans="4:35">
      <c r="D2984" s="1"/>
      <c r="E2984" s="1"/>
      <c r="F2984" s="1"/>
      <c r="G2984" s="1"/>
      <c r="H2984" s="1"/>
      <c r="I2984" s="99"/>
      <c r="J2984" s="99"/>
      <c r="K2984" s="99"/>
      <c r="L2984" s="99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99"/>
      <c r="Z2984" s="99"/>
      <c r="AA2984" s="1"/>
      <c r="AB2984" s="1"/>
      <c r="AC2984" s="99"/>
      <c r="AD2984" s="1"/>
      <c r="AE2984" s="1"/>
      <c r="AF2984" s="1"/>
      <c r="AG2984" s="1"/>
      <c r="AH2984" s="1"/>
      <c r="AI2984" s="1"/>
    </row>
    <row r="2985" spans="4:35">
      <c r="D2985" s="1"/>
      <c r="E2985" s="1"/>
      <c r="F2985" s="1"/>
      <c r="G2985" s="1"/>
      <c r="H2985" s="1"/>
      <c r="I2985" s="99"/>
      <c r="J2985" s="99"/>
      <c r="K2985" s="99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</row>
    <row r="2986" spans="4:35">
      <c r="D2986" s="1"/>
      <c r="E2986" s="1"/>
      <c r="F2986" s="1"/>
      <c r="G2986" s="1"/>
      <c r="H2986" s="1"/>
      <c r="I2986" s="99"/>
      <c r="J2986" s="99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</row>
    <row r="2987" spans="4:35">
      <c r="D2987" s="1"/>
      <c r="E2987" s="1"/>
      <c r="F2987" s="1"/>
      <c r="G2987" s="1"/>
      <c r="H2987" s="1"/>
      <c r="I2987" s="99"/>
      <c r="J2987" s="99"/>
      <c r="K2987" s="99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</row>
    <row r="2988" spans="4:35">
      <c r="D2988" s="1"/>
      <c r="E2988" s="1"/>
      <c r="F2988" s="1"/>
      <c r="G2988" s="1"/>
      <c r="H2988" s="1"/>
      <c r="I2988" s="99"/>
      <c r="J2988" s="99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</row>
    <row r="2989" spans="4:35">
      <c r="D2989" s="1"/>
      <c r="E2989" s="1"/>
      <c r="F2989" s="1"/>
      <c r="G2989" s="1"/>
      <c r="H2989" s="1"/>
      <c r="I2989" s="99"/>
      <c r="J2989" s="99"/>
      <c r="K2989" s="99"/>
      <c r="L2989" s="99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</row>
    <row r="2990" spans="4:35">
      <c r="D2990" s="1"/>
      <c r="E2990" s="1"/>
      <c r="F2990" s="1"/>
      <c r="G2990" s="1"/>
      <c r="H2990" s="1"/>
      <c r="I2990" s="99"/>
      <c r="J2990" s="99"/>
      <c r="K2990" s="99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</row>
    <row r="2991" spans="4:35">
      <c r="D2991" s="1"/>
      <c r="E2991" s="1"/>
      <c r="F2991" s="1"/>
      <c r="G2991" s="1"/>
      <c r="H2991" s="1"/>
      <c r="I2991" s="99"/>
      <c r="J2991" s="99"/>
      <c r="K2991" s="99"/>
      <c r="L2991" s="99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99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</row>
    <row r="2992" spans="4:35">
      <c r="D2992" s="1"/>
      <c r="E2992" s="1"/>
      <c r="F2992" s="1"/>
      <c r="G2992" s="1"/>
      <c r="H2992" s="1"/>
      <c r="I2992" s="99"/>
      <c r="J2992" s="99"/>
      <c r="K2992" s="99"/>
      <c r="L2992" s="99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99"/>
      <c r="Z2992" s="99"/>
      <c r="AA2992" s="1"/>
      <c r="AB2992" s="1"/>
      <c r="AC2992" s="99"/>
      <c r="AD2992" s="1"/>
      <c r="AE2992" s="1"/>
      <c r="AF2992" s="1"/>
      <c r="AG2992" s="1"/>
      <c r="AH2992" s="1"/>
      <c r="AI2992" s="1"/>
    </row>
    <row r="2993" spans="4:35">
      <c r="D2993" s="1"/>
      <c r="E2993" s="1"/>
      <c r="F2993" s="1"/>
      <c r="G2993" s="1"/>
      <c r="H2993" s="1"/>
      <c r="I2993" s="99"/>
      <c r="J2993" s="99"/>
      <c r="K2993" s="99"/>
      <c r="L2993" s="99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99"/>
      <c r="Z2993" s="99"/>
      <c r="AA2993" s="1"/>
      <c r="AB2993" s="1"/>
      <c r="AC2993" s="99"/>
      <c r="AD2993" s="1"/>
      <c r="AE2993" s="1"/>
      <c r="AF2993" s="1"/>
      <c r="AG2993" s="1"/>
      <c r="AH2993" s="1"/>
      <c r="AI2993" s="1"/>
    </row>
    <row r="2994" spans="4:35">
      <c r="D2994" s="1"/>
      <c r="E2994" s="1"/>
      <c r="F2994" s="1"/>
      <c r="G2994" s="1"/>
      <c r="H2994" s="1"/>
      <c r="I2994" s="99"/>
      <c r="J2994" s="99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</row>
    <row r="2995" spans="4:35">
      <c r="D2995" s="1"/>
      <c r="E2995" s="1"/>
      <c r="F2995" s="1"/>
      <c r="G2995" s="1"/>
      <c r="H2995" s="1"/>
      <c r="I2995" s="99"/>
      <c r="J2995" s="99"/>
      <c r="K2995" s="99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</row>
    <row r="2996" spans="4:35">
      <c r="D2996" s="1"/>
      <c r="E2996" s="1"/>
      <c r="F2996" s="1"/>
      <c r="G2996" s="1"/>
      <c r="H2996" s="1"/>
      <c r="I2996" s="99"/>
      <c r="J2996" s="99"/>
      <c r="K2996" s="99"/>
      <c r="L2996" s="99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99"/>
      <c r="Z2996" s="1"/>
      <c r="AA2996" s="1"/>
      <c r="AB2996" s="1"/>
      <c r="AC2996" s="99"/>
      <c r="AD2996" s="1"/>
      <c r="AE2996" s="1"/>
      <c r="AF2996" s="1"/>
      <c r="AG2996" s="1"/>
      <c r="AH2996" s="1"/>
      <c r="AI2996" s="1"/>
    </row>
    <row r="2997" spans="4:35">
      <c r="D2997" s="1"/>
      <c r="E2997" s="1"/>
      <c r="F2997" s="1"/>
      <c r="G2997" s="1"/>
      <c r="H2997" s="1"/>
      <c r="I2997" s="99"/>
      <c r="J2997" s="99"/>
      <c r="K2997" s="99"/>
      <c r="L2997" s="99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</row>
    <row r="2998" spans="4:35">
      <c r="D2998" s="1"/>
      <c r="E2998" s="1"/>
      <c r="F2998" s="1"/>
      <c r="G2998" s="1"/>
      <c r="H2998" s="1"/>
      <c r="I2998" s="99"/>
      <c r="J2998" s="99"/>
      <c r="K2998" s="99"/>
      <c r="L2998" s="99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99"/>
      <c r="Z2998" s="99"/>
      <c r="AA2998" s="1"/>
      <c r="AB2998" s="1"/>
      <c r="AC2998" s="99"/>
      <c r="AD2998" s="1"/>
      <c r="AE2998" s="1"/>
      <c r="AF2998" s="1"/>
      <c r="AG2998" s="1"/>
      <c r="AH2998" s="1"/>
      <c r="AI2998" s="1"/>
    </row>
    <row r="2999" spans="4:35">
      <c r="D2999" s="1"/>
      <c r="E2999" s="1"/>
      <c r="F2999" s="1"/>
      <c r="G2999" s="1"/>
      <c r="H2999" s="1"/>
      <c r="I2999" s="99"/>
      <c r="J2999" s="99"/>
      <c r="K2999" s="99"/>
      <c r="L2999" s="99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99"/>
      <c r="Z2999" s="99"/>
      <c r="AA2999" s="1"/>
      <c r="AB2999" s="1"/>
      <c r="AC2999" s="99"/>
      <c r="AD2999" s="1"/>
      <c r="AE2999" s="1"/>
      <c r="AF2999" s="1"/>
      <c r="AG2999" s="1"/>
      <c r="AH2999" s="1"/>
      <c r="AI2999" s="1"/>
    </row>
    <row r="3000" spans="4:35">
      <c r="D3000" s="1"/>
      <c r="E3000" s="1"/>
      <c r="F3000" s="1"/>
      <c r="G3000" s="1"/>
      <c r="H3000" s="1"/>
      <c r="I3000" s="99"/>
      <c r="J3000" s="99"/>
      <c r="K3000" s="99"/>
      <c r="L3000" s="99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99"/>
      <c r="Z3000" s="1"/>
      <c r="AA3000" s="1"/>
      <c r="AB3000" s="1"/>
      <c r="AC3000" s="99"/>
      <c r="AD3000" s="1"/>
      <c r="AE3000" s="1"/>
      <c r="AF3000" s="1"/>
      <c r="AG3000" s="1"/>
      <c r="AH3000" s="1"/>
      <c r="AI3000" s="1"/>
    </row>
    <row r="3001" spans="4:35">
      <c r="D3001" s="1"/>
      <c r="E3001" s="1"/>
      <c r="F3001" s="1"/>
      <c r="G3001" s="1"/>
      <c r="H3001" s="1"/>
      <c r="I3001" s="99"/>
      <c r="J3001" s="99"/>
      <c r="K3001" s="99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</row>
    <row r="3002" spans="4:35">
      <c r="D3002" s="1"/>
      <c r="E3002" s="1"/>
      <c r="F3002" s="1"/>
      <c r="G3002" s="1"/>
      <c r="H3002" s="1"/>
      <c r="I3002" s="99"/>
      <c r="J3002" s="99"/>
      <c r="K3002" s="99"/>
      <c r="L3002" s="99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99"/>
      <c r="Z3002" s="99"/>
      <c r="AA3002" s="1"/>
      <c r="AB3002" s="1"/>
      <c r="AC3002" s="99"/>
      <c r="AD3002" s="1"/>
      <c r="AE3002" s="1"/>
      <c r="AF3002" s="1"/>
      <c r="AG3002" s="1"/>
      <c r="AH3002" s="1"/>
      <c r="AI3002" s="1"/>
    </row>
    <row r="3003" spans="4:35">
      <c r="D3003" s="1"/>
      <c r="E3003" s="1"/>
      <c r="F3003" s="1"/>
      <c r="G3003" s="1"/>
      <c r="H3003" s="1"/>
      <c r="I3003" s="99"/>
      <c r="J3003" s="99"/>
      <c r="K3003" s="99"/>
      <c r="L3003" s="99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99"/>
      <c r="Z3003" s="99"/>
      <c r="AA3003" s="1"/>
      <c r="AB3003" s="1"/>
      <c r="AC3003" s="99"/>
      <c r="AD3003" s="1"/>
      <c r="AE3003" s="1"/>
      <c r="AF3003" s="1"/>
      <c r="AG3003" s="1"/>
      <c r="AH3003" s="1"/>
      <c r="AI3003" s="1"/>
    </row>
    <row r="3004" spans="4:35">
      <c r="D3004" s="1"/>
      <c r="E3004" s="1"/>
      <c r="F3004" s="1"/>
      <c r="G3004" s="1"/>
      <c r="H3004" s="1"/>
      <c r="I3004" s="99"/>
      <c r="J3004" s="99"/>
      <c r="K3004" s="99"/>
      <c r="L3004" s="99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</row>
    <row r="3005" spans="4:35">
      <c r="D3005" s="1"/>
      <c r="E3005" s="1"/>
      <c r="F3005" s="1"/>
      <c r="G3005" s="1"/>
      <c r="H3005" s="1"/>
      <c r="I3005" s="99"/>
      <c r="J3005" s="99"/>
      <c r="K3005" s="99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</row>
    <row r="3006" spans="4:35">
      <c r="D3006" s="1"/>
      <c r="E3006" s="1"/>
      <c r="F3006" s="1"/>
      <c r="G3006" s="1"/>
      <c r="H3006" s="1"/>
      <c r="I3006" s="99"/>
      <c r="J3006" s="99"/>
      <c r="K3006" s="99"/>
      <c r="L3006" s="99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</row>
    <row r="3007" spans="4:35">
      <c r="D3007" s="1"/>
      <c r="E3007" s="1"/>
      <c r="F3007" s="1"/>
      <c r="G3007" s="1"/>
      <c r="H3007" s="1"/>
      <c r="I3007" s="99"/>
      <c r="J3007" s="99"/>
      <c r="K3007" s="99"/>
      <c r="L3007" s="99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99"/>
      <c r="Z3007" s="1"/>
      <c r="AA3007" s="1"/>
      <c r="AB3007" s="1"/>
      <c r="AC3007" s="99"/>
      <c r="AD3007" s="1"/>
      <c r="AE3007" s="1"/>
      <c r="AF3007" s="1"/>
      <c r="AG3007" s="1"/>
      <c r="AH3007" s="1"/>
      <c r="AI3007" s="1"/>
    </row>
    <row r="3008" spans="4:35">
      <c r="D3008" s="1"/>
      <c r="E3008" s="1"/>
      <c r="F3008" s="1"/>
      <c r="G3008" s="1"/>
      <c r="H3008" s="1"/>
      <c r="I3008" s="99"/>
      <c r="J3008" s="99"/>
      <c r="K3008" s="99"/>
      <c r="L3008" s="99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99"/>
      <c r="Z3008" s="1"/>
      <c r="AA3008" s="1"/>
      <c r="AB3008" s="1"/>
      <c r="AC3008" s="99"/>
      <c r="AD3008" s="1"/>
      <c r="AE3008" s="1"/>
      <c r="AF3008" s="1"/>
      <c r="AG3008" s="1"/>
      <c r="AH3008" s="1"/>
      <c r="AI3008" s="1"/>
    </row>
    <row r="3009" spans="4:35">
      <c r="D3009" s="1"/>
      <c r="E3009" s="1"/>
      <c r="F3009" s="1"/>
      <c r="G3009" s="1"/>
      <c r="H3009" s="1"/>
      <c r="I3009" s="99"/>
      <c r="J3009" s="99"/>
      <c r="K3009" s="99"/>
      <c r="L3009" s="99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99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</row>
    <row r="3010" spans="4:35">
      <c r="D3010" s="1"/>
      <c r="E3010" s="1"/>
      <c r="F3010" s="1"/>
      <c r="G3010" s="1"/>
      <c r="H3010" s="1"/>
      <c r="I3010" s="99"/>
      <c r="J3010" s="99"/>
      <c r="K3010" s="99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</row>
    <row r="3011" spans="4:35">
      <c r="D3011" s="1"/>
      <c r="E3011" s="1"/>
      <c r="F3011" s="1"/>
      <c r="G3011" s="1"/>
      <c r="H3011" s="1"/>
      <c r="I3011" s="99"/>
      <c r="J3011" s="99"/>
      <c r="K3011" s="99"/>
      <c r="L3011" s="99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99"/>
      <c r="Z3011" s="1"/>
      <c r="AA3011" s="1"/>
      <c r="AB3011" s="1"/>
      <c r="AC3011" s="99"/>
      <c r="AD3011" s="1"/>
      <c r="AE3011" s="1"/>
      <c r="AF3011" s="1"/>
      <c r="AG3011" s="1"/>
      <c r="AH3011" s="1"/>
      <c r="AI3011" s="1"/>
    </row>
    <row r="3012" spans="4:35">
      <c r="D3012" s="1"/>
      <c r="E3012" s="1"/>
      <c r="F3012" s="1"/>
      <c r="G3012" s="1"/>
      <c r="H3012" s="1"/>
      <c r="I3012" s="99"/>
      <c r="J3012" s="99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</row>
    <row r="3013" spans="4:35">
      <c r="D3013" s="1"/>
      <c r="E3013" s="1"/>
      <c r="F3013" s="1"/>
      <c r="G3013" s="1"/>
      <c r="H3013" s="1"/>
      <c r="I3013" s="99"/>
      <c r="J3013" s="99"/>
      <c r="K3013" s="99"/>
      <c r="L3013" s="99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</row>
    <row r="3014" spans="4:35">
      <c r="D3014" s="1"/>
      <c r="E3014" s="1"/>
      <c r="F3014" s="1"/>
      <c r="G3014" s="1"/>
      <c r="H3014" s="1"/>
      <c r="I3014" s="99"/>
      <c r="J3014" s="99"/>
      <c r="K3014" s="99"/>
      <c r="L3014" s="99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99"/>
      <c r="Z3014" s="99"/>
      <c r="AA3014" s="1"/>
      <c r="AB3014" s="1"/>
      <c r="AC3014" s="99"/>
      <c r="AD3014" s="1"/>
      <c r="AE3014" s="1"/>
      <c r="AF3014" s="1"/>
      <c r="AG3014" s="1"/>
      <c r="AH3014" s="1"/>
      <c r="AI3014" s="1"/>
    </row>
    <row r="3015" spans="4:35">
      <c r="D3015" s="1"/>
      <c r="E3015" s="1"/>
      <c r="F3015" s="1"/>
      <c r="G3015" s="1"/>
      <c r="H3015" s="1"/>
      <c r="I3015" s="99"/>
      <c r="J3015" s="99"/>
      <c r="K3015" s="99"/>
      <c r="L3015" s="99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99"/>
      <c r="Z3015" s="99"/>
      <c r="AA3015" s="1"/>
      <c r="AB3015" s="1"/>
      <c r="AC3015" s="99"/>
      <c r="AD3015" s="1"/>
      <c r="AE3015" s="1"/>
      <c r="AF3015" s="1"/>
      <c r="AG3015" s="1"/>
      <c r="AH3015" s="1"/>
      <c r="AI3015" s="1"/>
    </row>
    <row r="3016" spans="4:35">
      <c r="D3016" s="1"/>
      <c r="E3016" s="1"/>
      <c r="F3016" s="1"/>
      <c r="G3016" s="1"/>
      <c r="H3016" s="1"/>
      <c r="I3016" s="99"/>
      <c r="J3016" s="99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</row>
    <row r="3017" spans="4:35">
      <c r="D3017" s="1"/>
      <c r="E3017" s="1"/>
      <c r="F3017" s="1"/>
      <c r="G3017" s="1"/>
      <c r="H3017" s="1"/>
      <c r="I3017" s="99"/>
      <c r="J3017" s="99"/>
      <c r="K3017" s="99"/>
      <c r="L3017" s="99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99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</row>
    <row r="3018" spans="4:35">
      <c r="D3018" s="1"/>
      <c r="E3018" s="1"/>
      <c r="F3018" s="1"/>
      <c r="G3018" s="1"/>
      <c r="H3018" s="1"/>
      <c r="I3018" s="99"/>
      <c r="J3018" s="99"/>
      <c r="K3018" s="99"/>
      <c r="L3018" s="99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</row>
    <row r="3019" spans="4:35">
      <c r="D3019" s="1"/>
      <c r="E3019" s="1"/>
      <c r="F3019" s="1"/>
      <c r="G3019" s="1"/>
      <c r="H3019" s="1"/>
      <c r="I3019" s="99"/>
      <c r="J3019" s="99"/>
      <c r="K3019" s="99"/>
      <c r="L3019" s="99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99"/>
      <c r="Z3019" s="1"/>
      <c r="AA3019" s="1"/>
      <c r="AB3019" s="1"/>
      <c r="AC3019" s="99"/>
      <c r="AD3019" s="1"/>
      <c r="AE3019" s="1"/>
      <c r="AF3019" s="1"/>
      <c r="AG3019" s="1"/>
      <c r="AH3019" s="1"/>
      <c r="AI3019" s="1"/>
    </row>
    <row r="3020" spans="4:35">
      <c r="D3020" s="1"/>
      <c r="E3020" s="1"/>
      <c r="F3020" s="1"/>
      <c r="G3020" s="1"/>
      <c r="H3020" s="1"/>
      <c r="I3020" s="99"/>
      <c r="J3020" s="99"/>
      <c r="K3020" s="99"/>
      <c r="L3020" s="99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99"/>
      <c r="Z3020" s="1"/>
      <c r="AA3020" s="1"/>
      <c r="AB3020" s="1"/>
      <c r="AC3020" s="99"/>
      <c r="AD3020" s="1"/>
      <c r="AE3020" s="1"/>
      <c r="AF3020" s="1"/>
      <c r="AG3020" s="1"/>
      <c r="AH3020" s="1"/>
      <c r="AI3020" s="1"/>
    </row>
    <row r="3021" spans="4:35">
      <c r="D3021" s="1"/>
      <c r="E3021" s="1"/>
      <c r="F3021" s="1"/>
      <c r="G3021" s="1"/>
      <c r="H3021" s="1"/>
      <c r="I3021" s="99"/>
      <c r="J3021" s="99"/>
      <c r="K3021" s="99"/>
      <c r="L3021" s="99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99"/>
      <c r="Z3021" s="99"/>
      <c r="AA3021" s="1"/>
      <c r="AB3021" s="1"/>
      <c r="AC3021" s="99"/>
      <c r="AD3021" s="1"/>
      <c r="AE3021" s="1"/>
      <c r="AF3021" s="1"/>
      <c r="AG3021" s="1"/>
      <c r="AH3021" s="1"/>
      <c r="AI3021" s="1"/>
    </row>
    <row r="3022" spans="4:35">
      <c r="D3022" s="1"/>
      <c r="E3022" s="1"/>
      <c r="F3022" s="1"/>
      <c r="G3022" s="1"/>
      <c r="H3022" s="1"/>
      <c r="I3022" s="99"/>
      <c r="J3022" s="99"/>
      <c r="K3022" s="99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</row>
    <row r="3023" spans="4:35">
      <c r="D3023" s="1"/>
      <c r="E3023" s="1"/>
      <c r="F3023" s="1"/>
      <c r="G3023" s="1"/>
      <c r="H3023" s="1"/>
      <c r="I3023" s="99"/>
      <c r="J3023" s="99"/>
      <c r="K3023" s="99"/>
      <c r="L3023" s="99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99"/>
      <c r="Z3023" s="99"/>
      <c r="AA3023" s="1"/>
      <c r="AB3023" s="1"/>
      <c r="AC3023" s="99"/>
      <c r="AD3023" s="1"/>
      <c r="AE3023" s="1"/>
      <c r="AF3023" s="1"/>
      <c r="AG3023" s="1"/>
      <c r="AH3023" s="1"/>
      <c r="AI3023" s="1"/>
    </row>
    <row r="3024" spans="4:35">
      <c r="D3024" s="1"/>
      <c r="E3024" s="1"/>
      <c r="F3024" s="1"/>
      <c r="G3024" s="1"/>
      <c r="H3024" s="1"/>
      <c r="I3024" s="99"/>
      <c r="J3024" s="99"/>
      <c r="K3024" s="99"/>
      <c r="L3024" s="99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99"/>
      <c r="Z3024" s="1"/>
      <c r="AA3024" s="1"/>
      <c r="AB3024" s="1"/>
      <c r="AC3024" s="99"/>
      <c r="AD3024" s="1"/>
      <c r="AE3024" s="1"/>
      <c r="AF3024" s="1"/>
      <c r="AG3024" s="1"/>
      <c r="AH3024" s="1"/>
      <c r="AI3024" s="1"/>
    </row>
    <row r="3025" spans="4:35">
      <c r="D3025" s="1"/>
      <c r="E3025" s="1"/>
      <c r="F3025" s="1"/>
      <c r="G3025" s="1"/>
      <c r="H3025" s="1"/>
      <c r="I3025" s="99"/>
      <c r="J3025" s="99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</row>
    <row r="3026" spans="4:35">
      <c r="D3026" s="1"/>
      <c r="E3026" s="1"/>
      <c r="F3026" s="1"/>
      <c r="G3026" s="1"/>
      <c r="H3026" s="1"/>
      <c r="I3026" s="99"/>
      <c r="J3026" s="99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</row>
    <row r="3027" spans="4:35">
      <c r="D3027" s="1"/>
      <c r="E3027" s="1"/>
      <c r="F3027" s="1"/>
      <c r="G3027" s="1"/>
      <c r="H3027" s="1"/>
      <c r="I3027" s="99"/>
      <c r="J3027" s="99"/>
      <c r="K3027" s="99"/>
      <c r="L3027" s="99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</row>
    <row r="3028" spans="4:35">
      <c r="D3028" s="1"/>
      <c r="E3028" s="1"/>
      <c r="F3028" s="1"/>
      <c r="G3028" s="1"/>
      <c r="H3028" s="1"/>
      <c r="I3028" s="99"/>
      <c r="J3028" s="99"/>
      <c r="K3028" s="99"/>
      <c r="L3028" s="99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99"/>
      <c r="Z3028" s="99"/>
      <c r="AA3028" s="1"/>
      <c r="AB3028" s="1"/>
      <c r="AC3028" s="99"/>
      <c r="AD3028" s="1"/>
      <c r="AE3028" s="1"/>
      <c r="AF3028" s="1"/>
      <c r="AG3028" s="1"/>
      <c r="AH3028" s="1"/>
      <c r="AI3028" s="1"/>
    </row>
    <row r="3029" spans="4:35">
      <c r="D3029" s="1"/>
      <c r="E3029" s="1"/>
      <c r="F3029" s="1"/>
      <c r="G3029" s="1"/>
      <c r="H3029" s="1"/>
      <c r="I3029" s="99"/>
      <c r="J3029" s="99"/>
      <c r="K3029" s="99"/>
      <c r="L3029" s="99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99"/>
      <c r="Z3029" s="1"/>
      <c r="AA3029" s="1"/>
      <c r="AB3029" s="1"/>
      <c r="AC3029" s="99"/>
      <c r="AD3029" s="1"/>
      <c r="AE3029" s="1"/>
      <c r="AF3029" s="1"/>
      <c r="AG3029" s="1"/>
      <c r="AH3029" s="1"/>
      <c r="AI3029" s="1"/>
    </row>
    <row r="3030" spans="4:35">
      <c r="D3030" s="1"/>
      <c r="E3030" s="1"/>
      <c r="F3030" s="1"/>
      <c r="G3030" s="1"/>
      <c r="H3030" s="1"/>
      <c r="I3030" s="99"/>
      <c r="J3030" s="99"/>
      <c r="K3030" s="99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</row>
    <row r="3031" spans="4:35">
      <c r="D3031" s="1"/>
      <c r="E3031" s="1"/>
      <c r="F3031" s="1"/>
      <c r="G3031" s="1"/>
      <c r="H3031" s="1"/>
      <c r="I3031" s="99"/>
      <c r="J3031" s="99"/>
      <c r="K3031" s="99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</row>
    <row r="3032" spans="4:35">
      <c r="D3032" s="1"/>
      <c r="E3032" s="1"/>
      <c r="F3032" s="1"/>
      <c r="G3032" s="1"/>
      <c r="H3032" s="1"/>
      <c r="I3032" s="99"/>
      <c r="J3032" s="99"/>
      <c r="K3032" s="99"/>
      <c r="L3032" s="99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99"/>
      <c r="Z3032" s="99"/>
      <c r="AA3032" s="1"/>
      <c r="AB3032" s="1"/>
      <c r="AC3032" s="99"/>
      <c r="AD3032" s="1"/>
      <c r="AE3032" s="1"/>
      <c r="AF3032" s="1"/>
      <c r="AG3032" s="1"/>
      <c r="AH3032" s="1"/>
      <c r="AI3032" s="1"/>
    </row>
    <row r="3033" spans="4:35">
      <c r="D3033" s="1"/>
      <c r="E3033" s="1"/>
      <c r="F3033" s="1"/>
      <c r="G3033" s="1"/>
      <c r="H3033" s="1"/>
      <c r="I3033" s="99"/>
      <c r="J3033" s="99"/>
      <c r="K3033" s="99"/>
      <c r="L3033" s="99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99"/>
      <c r="Z3033" s="1"/>
      <c r="AA3033" s="1"/>
      <c r="AB3033" s="1"/>
      <c r="AC3033" s="99"/>
      <c r="AD3033" s="1"/>
      <c r="AE3033" s="1"/>
      <c r="AF3033" s="1"/>
      <c r="AG3033" s="1"/>
      <c r="AH3033" s="1"/>
      <c r="AI3033" s="1"/>
    </row>
    <row r="3034" spans="4:35">
      <c r="D3034" s="1"/>
      <c r="E3034" s="1"/>
      <c r="F3034" s="1"/>
      <c r="G3034" s="1"/>
      <c r="H3034" s="1"/>
      <c r="I3034" s="99"/>
      <c r="J3034" s="99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</row>
    <row r="3035" spans="4:35">
      <c r="D3035" s="1"/>
      <c r="E3035" s="1"/>
      <c r="F3035" s="1"/>
      <c r="G3035" s="1"/>
      <c r="H3035" s="1"/>
      <c r="I3035" s="99"/>
      <c r="J3035" s="99"/>
      <c r="K3035" s="99"/>
      <c r="L3035" s="99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99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</row>
    <row r="3036" spans="4:35">
      <c r="D3036" s="1"/>
      <c r="E3036" s="1"/>
      <c r="F3036" s="1"/>
      <c r="G3036" s="1"/>
      <c r="H3036" s="1"/>
      <c r="I3036" s="99"/>
      <c r="J3036" s="99"/>
      <c r="K3036" s="99"/>
      <c r="L3036" s="99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99"/>
      <c r="Z3036" s="1"/>
      <c r="AA3036" s="1"/>
      <c r="AB3036" s="1"/>
      <c r="AC3036" s="99"/>
      <c r="AD3036" s="1"/>
      <c r="AE3036" s="1"/>
      <c r="AF3036" s="1"/>
      <c r="AG3036" s="1"/>
      <c r="AH3036" s="1"/>
      <c r="AI3036" s="1"/>
    </row>
    <row r="3037" spans="4:35">
      <c r="D3037" s="1"/>
      <c r="E3037" s="1"/>
      <c r="F3037" s="1"/>
      <c r="G3037" s="1"/>
      <c r="H3037" s="1"/>
      <c r="I3037" s="99"/>
      <c r="J3037" s="99"/>
      <c r="K3037" s="99"/>
      <c r="L3037" s="99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</row>
    <row r="3038" spans="4:35">
      <c r="D3038" s="1"/>
      <c r="E3038" s="1"/>
      <c r="F3038" s="1"/>
      <c r="G3038" s="1"/>
      <c r="H3038" s="1"/>
      <c r="I3038" s="99"/>
      <c r="J3038" s="99"/>
      <c r="K3038" s="99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</row>
    <row r="3039" spans="4:35">
      <c r="D3039" s="1"/>
      <c r="E3039" s="1"/>
      <c r="F3039" s="1"/>
      <c r="G3039" s="1"/>
      <c r="H3039" s="1"/>
      <c r="I3039" s="99"/>
      <c r="J3039" s="99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</row>
    <row r="3040" spans="4:35">
      <c r="D3040" s="1"/>
      <c r="E3040" s="1"/>
      <c r="F3040" s="1"/>
      <c r="G3040" s="1"/>
      <c r="H3040" s="1"/>
      <c r="I3040" s="99"/>
      <c r="J3040" s="99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</row>
    <row r="3041" spans="4:35">
      <c r="D3041" s="1"/>
      <c r="E3041" s="1"/>
      <c r="F3041" s="1"/>
      <c r="G3041" s="1"/>
      <c r="H3041" s="1"/>
      <c r="I3041" s="99"/>
      <c r="J3041" s="99"/>
      <c r="K3041" s="99"/>
      <c r="L3041" s="99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</row>
    <row r="3042" spans="4:35">
      <c r="D3042" s="1"/>
      <c r="E3042" s="1"/>
      <c r="F3042" s="1"/>
      <c r="G3042" s="1"/>
      <c r="H3042" s="1"/>
      <c r="I3042" s="99"/>
      <c r="J3042" s="99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</row>
    <row r="3043" spans="4:35">
      <c r="D3043" s="1"/>
      <c r="E3043" s="1"/>
      <c r="F3043" s="1"/>
      <c r="G3043" s="1"/>
      <c r="H3043" s="1"/>
      <c r="I3043" s="99"/>
      <c r="J3043" s="99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</row>
    <row r="3044" spans="4:35">
      <c r="D3044" s="1"/>
      <c r="E3044" s="1"/>
      <c r="F3044" s="1"/>
      <c r="G3044" s="1"/>
      <c r="H3044" s="1"/>
      <c r="I3044" s="99"/>
      <c r="J3044" s="99"/>
      <c r="K3044" s="99"/>
      <c r="L3044" s="99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99"/>
      <c r="Z3044" s="1"/>
      <c r="AA3044" s="1"/>
      <c r="AB3044" s="1"/>
      <c r="AC3044" s="99"/>
      <c r="AD3044" s="1"/>
      <c r="AE3044" s="1"/>
      <c r="AF3044" s="1"/>
      <c r="AG3044" s="1"/>
      <c r="AH3044" s="1"/>
      <c r="AI3044" s="1"/>
    </row>
    <row r="3045" spans="4:35">
      <c r="D3045" s="1"/>
      <c r="E3045" s="1"/>
      <c r="F3045" s="1"/>
      <c r="G3045" s="1"/>
      <c r="H3045" s="1"/>
      <c r="I3045" s="99"/>
      <c r="J3045" s="99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</row>
    <row r="3046" spans="4:35">
      <c r="D3046" s="1"/>
      <c r="E3046" s="1"/>
      <c r="F3046" s="1"/>
      <c r="G3046" s="1"/>
      <c r="H3046" s="1"/>
      <c r="I3046" s="99"/>
      <c r="J3046" s="99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</row>
    <row r="3047" spans="4:35">
      <c r="D3047" s="1"/>
      <c r="E3047" s="1"/>
      <c r="F3047" s="1"/>
      <c r="G3047" s="1"/>
      <c r="H3047" s="1"/>
      <c r="I3047" s="99"/>
      <c r="J3047" s="99"/>
      <c r="K3047" s="99"/>
      <c r="L3047" s="99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</row>
    <row r="3048" spans="4:35">
      <c r="D3048" s="1"/>
      <c r="E3048" s="1"/>
      <c r="F3048" s="1"/>
      <c r="G3048" s="1"/>
      <c r="H3048" s="1"/>
      <c r="I3048" s="99"/>
      <c r="J3048" s="99"/>
      <c r="K3048" s="99"/>
      <c r="L3048" s="99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99"/>
      <c r="Z3048" s="99"/>
      <c r="AA3048" s="1"/>
      <c r="AB3048" s="1"/>
      <c r="AC3048" s="99"/>
      <c r="AD3048" s="1"/>
      <c r="AE3048" s="1"/>
      <c r="AF3048" s="1"/>
      <c r="AG3048" s="1"/>
      <c r="AH3048" s="1"/>
      <c r="AI3048" s="1"/>
    </row>
    <row r="3049" spans="4:35">
      <c r="D3049" s="1"/>
      <c r="E3049" s="1"/>
      <c r="F3049" s="1"/>
      <c r="G3049" s="1"/>
      <c r="H3049" s="1"/>
      <c r="I3049" s="99"/>
      <c r="J3049" s="99"/>
      <c r="K3049" s="99"/>
      <c r="L3049" s="99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99"/>
      <c r="Z3049" s="99"/>
      <c r="AA3049" s="1"/>
      <c r="AB3049" s="1"/>
      <c r="AC3049" s="99"/>
      <c r="AD3049" s="1"/>
      <c r="AE3049" s="1"/>
      <c r="AF3049" s="1"/>
      <c r="AG3049" s="1"/>
      <c r="AH3049" s="1"/>
      <c r="AI3049" s="1"/>
    </row>
    <row r="3050" spans="4:35">
      <c r="D3050" s="1"/>
      <c r="E3050" s="1"/>
      <c r="F3050" s="1"/>
      <c r="G3050" s="1"/>
      <c r="H3050" s="1"/>
      <c r="I3050" s="99"/>
      <c r="J3050" s="99"/>
      <c r="K3050" s="99"/>
      <c r="L3050" s="99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99"/>
      <c r="Z3050" s="99"/>
      <c r="AA3050" s="1"/>
      <c r="AB3050" s="1"/>
      <c r="AC3050" s="99"/>
      <c r="AD3050" s="1"/>
      <c r="AE3050" s="1"/>
      <c r="AF3050" s="1"/>
      <c r="AG3050" s="1"/>
      <c r="AH3050" s="1"/>
      <c r="AI3050" s="1"/>
    </row>
    <row r="3051" spans="4:35">
      <c r="D3051" s="1"/>
      <c r="E3051" s="1"/>
      <c r="F3051" s="1"/>
      <c r="G3051" s="1"/>
      <c r="H3051" s="1"/>
      <c r="I3051" s="99"/>
      <c r="J3051" s="99"/>
      <c r="K3051" s="99"/>
      <c r="L3051" s="99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99"/>
      <c r="Z3051" s="1"/>
      <c r="AA3051" s="1"/>
      <c r="AB3051" s="1"/>
      <c r="AC3051" s="99"/>
      <c r="AD3051" s="1"/>
      <c r="AE3051" s="1"/>
      <c r="AF3051" s="1"/>
      <c r="AG3051" s="1"/>
      <c r="AH3051" s="1"/>
      <c r="AI3051" s="1"/>
    </row>
    <row r="3052" spans="4:35">
      <c r="D3052" s="1"/>
      <c r="E3052" s="1"/>
      <c r="F3052" s="1"/>
      <c r="G3052" s="1"/>
      <c r="H3052" s="1"/>
      <c r="I3052" s="99"/>
      <c r="J3052" s="99"/>
      <c r="K3052" s="99"/>
      <c r="L3052" s="99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99"/>
      <c r="Z3052" s="1"/>
      <c r="AA3052" s="1"/>
      <c r="AB3052" s="1"/>
      <c r="AC3052" s="99"/>
      <c r="AD3052" s="1"/>
      <c r="AE3052" s="1"/>
      <c r="AF3052" s="1"/>
      <c r="AG3052" s="1"/>
      <c r="AH3052" s="1"/>
      <c r="AI3052" s="1"/>
    </row>
    <row r="3053" spans="4:35">
      <c r="D3053" s="1"/>
      <c r="E3053" s="1"/>
      <c r="F3053" s="1"/>
      <c r="G3053" s="1"/>
      <c r="H3053" s="1"/>
      <c r="I3053" s="99"/>
      <c r="J3053" s="99"/>
      <c r="K3053" s="99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</row>
    <row r="3054" spans="4:35">
      <c r="D3054" s="1"/>
      <c r="E3054" s="1"/>
      <c r="F3054" s="1"/>
      <c r="G3054" s="1"/>
      <c r="H3054" s="1"/>
      <c r="I3054" s="99"/>
      <c r="J3054" s="99"/>
      <c r="K3054" s="99"/>
      <c r="L3054" s="99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99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</row>
    <row r="3055" spans="4:35">
      <c r="D3055" s="1"/>
      <c r="E3055" s="1"/>
      <c r="F3055" s="1"/>
      <c r="G3055" s="1"/>
      <c r="H3055" s="1"/>
      <c r="I3055" s="99"/>
      <c r="J3055" s="99"/>
      <c r="K3055" s="99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</row>
    <row r="3056" spans="4:35">
      <c r="D3056" s="1"/>
      <c r="E3056" s="1"/>
      <c r="F3056" s="1"/>
      <c r="G3056" s="1"/>
      <c r="H3056" s="1"/>
      <c r="I3056" s="99"/>
      <c r="J3056" s="99"/>
      <c r="K3056" s="99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</row>
    <row r="3057" spans="4:35">
      <c r="D3057" s="1"/>
      <c r="E3057" s="1"/>
      <c r="F3057" s="1"/>
      <c r="G3057" s="1"/>
      <c r="H3057" s="1"/>
      <c r="I3057" s="99"/>
      <c r="J3057" s="99"/>
      <c r="K3057" s="99"/>
      <c r="L3057" s="99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99"/>
      <c r="Z3057" s="99"/>
      <c r="AA3057" s="1"/>
      <c r="AB3057" s="1"/>
      <c r="AC3057" s="99"/>
      <c r="AD3057" s="1"/>
      <c r="AE3057" s="1"/>
      <c r="AF3057" s="1"/>
      <c r="AG3057" s="1"/>
      <c r="AH3057" s="1"/>
      <c r="AI3057" s="1"/>
    </row>
    <row r="3058" spans="4:35">
      <c r="D3058" s="1"/>
      <c r="E3058" s="1"/>
      <c r="F3058" s="1"/>
      <c r="G3058" s="1"/>
      <c r="H3058" s="1"/>
      <c r="I3058" s="99"/>
      <c r="J3058" s="99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</row>
    <row r="3059" spans="4:35">
      <c r="D3059" s="1"/>
      <c r="E3059" s="1"/>
      <c r="F3059" s="1"/>
      <c r="G3059" s="1"/>
      <c r="H3059" s="1"/>
      <c r="I3059" s="99"/>
      <c r="J3059" s="99"/>
      <c r="K3059" s="99"/>
      <c r="L3059" s="99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</row>
    <row r="3060" spans="4:35">
      <c r="D3060" s="1"/>
      <c r="E3060" s="1"/>
      <c r="F3060" s="1"/>
      <c r="G3060" s="1"/>
      <c r="H3060" s="1"/>
      <c r="I3060" s="99"/>
      <c r="J3060" s="99"/>
      <c r="K3060" s="99"/>
      <c r="L3060" s="99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99"/>
      <c r="Z3060" s="99"/>
      <c r="AA3060" s="1"/>
      <c r="AB3060" s="1"/>
      <c r="AC3060" s="99"/>
      <c r="AD3060" s="1"/>
      <c r="AE3060" s="1"/>
      <c r="AF3060" s="1"/>
      <c r="AG3060" s="1"/>
      <c r="AH3060" s="1"/>
      <c r="AI3060" s="1"/>
    </row>
    <row r="3061" spans="4:35">
      <c r="D3061" s="1"/>
      <c r="E3061" s="1"/>
      <c r="F3061" s="1"/>
      <c r="G3061" s="1"/>
      <c r="H3061" s="1"/>
      <c r="I3061" s="99"/>
      <c r="J3061" s="99"/>
      <c r="K3061" s="99"/>
      <c r="L3061" s="99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99"/>
      <c r="Z3061" s="99"/>
      <c r="AA3061" s="1"/>
      <c r="AB3061" s="1"/>
      <c r="AC3061" s="99"/>
      <c r="AD3061" s="1"/>
      <c r="AE3061" s="1"/>
      <c r="AF3061" s="1"/>
      <c r="AG3061" s="1"/>
      <c r="AH3061" s="1"/>
      <c r="AI3061" s="1"/>
    </row>
    <row r="3062" spans="4:35">
      <c r="D3062" s="1"/>
      <c r="E3062" s="1"/>
      <c r="F3062" s="1"/>
      <c r="G3062" s="1"/>
      <c r="H3062" s="1"/>
      <c r="I3062" s="99"/>
      <c r="J3062" s="99"/>
      <c r="K3062" s="99"/>
      <c r="L3062" s="99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99"/>
      <c r="Z3062" s="99"/>
      <c r="AA3062" s="1"/>
      <c r="AB3062" s="1"/>
      <c r="AC3062" s="99"/>
      <c r="AD3062" s="1"/>
      <c r="AE3062" s="1"/>
      <c r="AF3062" s="1"/>
      <c r="AG3062" s="1"/>
      <c r="AH3062" s="1"/>
      <c r="AI3062" s="1"/>
    </row>
    <row r="3063" spans="4:35">
      <c r="D3063" s="1"/>
      <c r="E3063" s="1"/>
      <c r="F3063" s="1"/>
      <c r="G3063" s="1"/>
      <c r="H3063" s="1"/>
      <c r="I3063" s="99"/>
      <c r="J3063" s="99"/>
      <c r="K3063" s="99"/>
      <c r="L3063" s="99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99"/>
      <c r="Z3063" s="1"/>
      <c r="AA3063" s="1"/>
      <c r="AB3063" s="1"/>
      <c r="AC3063" s="99"/>
      <c r="AD3063" s="1"/>
      <c r="AE3063" s="1"/>
      <c r="AF3063" s="1"/>
      <c r="AG3063" s="1"/>
      <c r="AH3063" s="1"/>
      <c r="AI3063" s="1"/>
    </row>
    <row r="3064" spans="4:35">
      <c r="D3064" s="1"/>
      <c r="E3064" s="1"/>
      <c r="F3064" s="1"/>
      <c r="G3064" s="1"/>
      <c r="H3064" s="1"/>
      <c r="I3064" s="99"/>
      <c r="J3064" s="99"/>
      <c r="K3064" s="99"/>
      <c r="L3064" s="99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99"/>
      <c r="Z3064" s="1"/>
      <c r="AA3064" s="1"/>
      <c r="AB3064" s="1"/>
      <c r="AC3064" s="99"/>
      <c r="AD3064" s="1"/>
      <c r="AE3064" s="1"/>
      <c r="AF3064" s="1"/>
      <c r="AG3064" s="1"/>
      <c r="AH3064" s="1"/>
      <c r="AI3064" s="1"/>
    </row>
    <row r="3065" spans="4:35">
      <c r="D3065" s="1"/>
      <c r="E3065" s="1"/>
      <c r="F3065" s="1"/>
      <c r="G3065" s="1"/>
      <c r="H3065" s="1"/>
      <c r="I3065" s="99"/>
      <c r="J3065" s="99"/>
      <c r="K3065" s="99"/>
      <c r="L3065" s="99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99"/>
      <c r="Z3065" s="99"/>
      <c r="AA3065" s="1"/>
      <c r="AB3065" s="1"/>
      <c r="AC3065" s="99"/>
      <c r="AD3065" s="1"/>
      <c r="AE3065" s="1"/>
      <c r="AF3065" s="1"/>
      <c r="AG3065" s="1"/>
      <c r="AH3065" s="1"/>
      <c r="AI3065" s="1"/>
    </row>
    <row r="3066" spans="4:35">
      <c r="D3066" s="1"/>
      <c r="E3066" s="1"/>
      <c r="F3066" s="1"/>
      <c r="G3066" s="1"/>
      <c r="H3066" s="1"/>
      <c r="I3066" s="99"/>
      <c r="J3066" s="99"/>
      <c r="K3066" s="99"/>
      <c r="L3066" s="99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99"/>
      <c r="Z3066" s="99"/>
      <c r="AA3066" s="1"/>
      <c r="AB3066" s="1"/>
      <c r="AC3066" s="99"/>
      <c r="AD3066" s="1"/>
      <c r="AE3066" s="1"/>
      <c r="AF3066" s="1"/>
      <c r="AG3066" s="1"/>
      <c r="AH3066" s="1"/>
      <c r="AI3066" s="1"/>
    </row>
    <row r="3067" spans="4:35">
      <c r="D3067" s="1"/>
      <c r="E3067" s="1"/>
      <c r="F3067" s="1"/>
      <c r="G3067" s="1"/>
      <c r="H3067" s="1"/>
      <c r="I3067" s="99"/>
      <c r="J3067" s="99"/>
      <c r="K3067" s="99"/>
      <c r="L3067" s="99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99"/>
      <c r="Z3067" s="99"/>
      <c r="AA3067" s="1"/>
      <c r="AB3067" s="1"/>
      <c r="AC3067" s="99"/>
      <c r="AD3067" s="1"/>
      <c r="AE3067" s="1"/>
      <c r="AF3067" s="1"/>
      <c r="AG3067" s="1"/>
      <c r="AH3067" s="1"/>
      <c r="AI3067" s="1"/>
    </row>
    <row r="3068" spans="4:35">
      <c r="D3068" s="1"/>
      <c r="E3068" s="1"/>
      <c r="F3068" s="1"/>
      <c r="G3068" s="1"/>
      <c r="H3068" s="1"/>
      <c r="I3068" s="99"/>
      <c r="J3068" s="99"/>
      <c r="K3068" s="99"/>
      <c r="L3068" s="99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99"/>
      <c r="Z3068" s="1"/>
      <c r="AA3068" s="1"/>
      <c r="AB3068" s="1"/>
      <c r="AC3068" s="99"/>
      <c r="AD3068" s="1"/>
      <c r="AE3068" s="1"/>
      <c r="AF3068" s="1"/>
      <c r="AG3068" s="1"/>
      <c r="AH3068" s="1"/>
      <c r="AI3068" s="1"/>
    </row>
    <row r="3069" spans="4:35">
      <c r="D3069" s="1"/>
      <c r="E3069" s="1"/>
      <c r="F3069" s="1"/>
      <c r="G3069" s="1"/>
      <c r="H3069" s="1"/>
      <c r="I3069" s="99"/>
      <c r="J3069" s="99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</row>
    <row r="3070" spans="4:35">
      <c r="D3070" s="1"/>
      <c r="E3070" s="1"/>
      <c r="F3070" s="1"/>
      <c r="G3070" s="1"/>
      <c r="H3070" s="1"/>
      <c r="I3070" s="99"/>
      <c r="J3070" s="99"/>
      <c r="K3070" s="99"/>
      <c r="L3070" s="99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99"/>
      <c r="Z3070" s="99"/>
      <c r="AA3070" s="1"/>
      <c r="AB3070" s="1"/>
      <c r="AC3070" s="99"/>
      <c r="AD3070" s="1"/>
      <c r="AE3070" s="1"/>
      <c r="AF3070" s="1"/>
      <c r="AG3070" s="1"/>
      <c r="AH3070" s="1"/>
      <c r="AI3070" s="1"/>
    </row>
    <row r="3071" spans="4:35">
      <c r="D3071" s="1"/>
      <c r="E3071" s="1"/>
      <c r="F3071" s="1"/>
      <c r="G3071" s="1"/>
      <c r="H3071" s="1"/>
      <c r="I3071" s="99"/>
      <c r="J3071" s="99"/>
      <c r="K3071" s="99"/>
      <c r="L3071" s="99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</row>
    <row r="3072" spans="4:35">
      <c r="D3072" s="1"/>
      <c r="E3072" s="1"/>
      <c r="F3072" s="1"/>
      <c r="G3072" s="1"/>
      <c r="H3072" s="1"/>
      <c r="I3072" s="99"/>
      <c r="J3072" s="99"/>
      <c r="K3072" s="99"/>
      <c r="L3072" s="99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99"/>
      <c r="Z3072" s="1"/>
      <c r="AA3072" s="1"/>
      <c r="AB3072" s="1"/>
      <c r="AC3072" s="99"/>
      <c r="AD3072" s="1"/>
      <c r="AE3072" s="1"/>
      <c r="AF3072" s="1"/>
      <c r="AG3072" s="1"/>
      <c r="AH3072" s="1"/>
      <c r="AI3072" s="1"/>
    </row>
    <row r="3073" spans="4:35">
      <c r="D3073" s="1"/>
      <c r="E3073" s="1"/>
      <c r="F3073" s="1"/>
      <c r="G3073" s="1"/>
      <c r="H3073" s="1"/>
      <c r="I3073" s="99"/>
      <c r="J3073" s="99"/>
      <c r="K3073" s="99"/>
      <c r="L3073" s="99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99"/>
      <c r="Z3073" s="99"/>
      <c r="AA3073" s="1"/>
      <c r="AB3073" s="1"/>
      <c r="AC3073" s="99"/>
      <c r="AD3073" s="1"/>
      <c r="AE3073" s="1"/>
      <c r="AF3073" s="1"/>
      <c r="AG3073" s="1"/>
      <c r="AH3073" s="1"/>
      <c r="AI3073" s="1"/>
    </row>
    <row r="3074" spans="4:35">
      <c r="D3074" s="1"/>
      <c r="E3074" s="1"/>
      <c r="F3074" s="1"/>
      <c r="G3074" s="1"/>
      <c r="H3074" s="1"/>
      <c r="I3074" s="99"/>
      <c r="J3074" s="99"/>
      <c r="K3074" s="99"/>
      <c r="L3074" s="99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</row>
    <row r="3075" spans="4:35">
      <c r="D3075" s="1"/>
      <c r="E3075" s="1"/>
      <c r="F3075" s="1"/>
      <c r="G3075" s="1"/>
      <c r="H3075" s="1"/>
      <c r="I3075" s="99"/>
      <c r="J3075" s="99"/>
      <c r="K3075" s="99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</row>
    <row r="3076" spans="4:35">
      <c r="D3076" s="1"/>
      <c r="E3076" s="1"/>
      <c r="F3076" s="1"/>
      <c r="G3076" s="1"/>
      <c r="H3076" s="1"/>
      <c r="I3076" s="99"/>
      <c r="J3076" s="99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</row>
    <row r="3077" spans="4:35">
      <c r="D3077" s="1"/>
      <c r="E3077" s="1"/>
      <c r="F3077" s="1"/>
      <c r="G3077" s="1"/>
      <c r="H3077" s="1"/>
      <c r="I3077" s="99"/>
      <c r="J3077" s="99"/>
      <c r="K3077" s="99"/>
      <c r="L3077" s="99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99"/>
      <c r="Z3077" s="99"/>
      <c r="AA3077" s="1"/>
      <c r="AB3077" s="1"/>
      <c r="AC3077" s="99"/>
      <c r="AD3077" s="1"/>
      <c r="AE3077" s="1"/>
      <c r="AF3077" s="1"/>
      <c r="AG3077" s="1"/>
      <c r="AH3077" s="1"/>
      <c r="AI3077" s="1"/>
    </row>
    <row r="3078" spans="4:35">
      <c r="D3078" s="1"/>
      <c r="E3078" s="1"/>
      <c r="F3078" s="1"/>
      <c r="G3078" s="1"/>
      <c r="H3078" s="1"/>
      <c r="I3078" s="99"/>
      <c r="J3078" s="99"/>
      <c r="K3078" s="99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</row>
    <row r="3079" spans="4:35">
      <c r="D3079" s="1"/>
      <c r="E3079" s="1"/>
      <c r="F3079" s="1"/>
      <c r="G3079" s="1"/>
      <c r="H3079" s="1"/>
      <c r="I3079" s="99"/>
      <c r="J3079" s="99"/>
      <c r="K3079" s="99"/>
      <c r="L3079" s="99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99"/>
      <c r="Z3079" s="1"/>
      <c r="AA3079" s="1"/>
      <c r="AB3079" s="1"/>
      <c r="AC3079" s="99"/>
      <c r="AD3079" s="1"/>
      <c r="AE3079" s="1"/>
      <c r="AF3079" s="1"/>
      <c r="AG3079" s="1"/>
      <c r="AH3079" s="1"/>
      <c r="AI3079" s="1"/>
    </row>
    <row r="3080" spans="4:35">
      <c r="D3080" s="1"/>
      <c r="E3080" s="1"/>
      <c r="F3080" s="1"/>
      <c r="G3080" s="1"/>
      <c r="H3080" s="1"/>
      <c r="I3080" s="99"/>
      <c r="J3080" s="99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</row>
    <row r="3081" spans="4:35">
      <c r="D3081" s="1"/>
      <c r="E3081" s="1"/>
      <c r="F3081" s="1"/>
      <c r="G3081" s="1"/>
      <c r="H3081" s="1"/>
      <c r="I3081" s="99"/>
      <c r="J3081" s="99"/>
      <c r="K3081" s="99"/>
      <c r="L3081" s="99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99"/>
      <c r="Z3081" s="99"/>
      <c r="AA3081" s="1"/>
      <c r="AB3081" s="1"/>
      <c r="AC3081" s="99"/>
      <c r="AD3081" s="1"/>
      <c r="AE3081" s="1"/>
      <c r="AF3081" s="1"/>
      <c r="AG3081" s="1"/>
      <c r="AH3081" s="1"/>
      <c r="AI3081" s="1"/>
    </row>
    <row r="3082" spans="4:35">
      <c r="D3082" s="1"/>
      <c r="E3082" s="1"/>
      <c r="F3082" s="1"/>
      <c r="G3082" s="1"/>
      <c r="H3082" s="1"/>
      <c r="I3082" s="99"/>
      <c r="J3082" s="99"/>
      <c r="K3082" s="99"/>
      <c r="L3082" s="99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99"/>
      <c r="Z3082" s="1"/>
      <c r="AA3082" s="1"/>
      <c r="AB3082" s="1"/>
      <c r="AC3082" s="99"/>
      <c r="AD3082" s="1"/>
      <c r="AE3082" s="1"/>
      <c r="AF3082" s="1"/>
      <c r="AG3082" s="1"/>
      <c r="AH3082" s="1"/>
      <c r="AI3082" s="1"/>
    </row>
    <row r="3083" spans="4:35">
      <c r="D3083" s="1"/>
      <c r="E3083" s="1"/>
      <c r="F3083" s="1"/>
      <c r="G3083" s="1"/>
      <c r="H3083" s="1"/>
      <c r="I3083" s="99"/>
      <c r="J3083" s="99"/>
      <c r="K3083" s="99"/>
      <c r="L3083" s="99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99"/>
      <c r="Z3083" s="99"/>
      <c r="AA3083" s="1"/>
      <c r="AB3083" s="1"/>
      <c r="AC3083" s="99"/>
      <c r="AD3083" s="1"/>
      <c r="AE3083" s="1"/>
      <c r="AF3083" s="1"/>
      <c r="AG3083" s="1"/>
      <c r="AH3083" s="1"/>
      <c r="AI3083" s="1"/>
    </row>
    <row r="3084" spans="4:35">
      <c r="D3084" s="1"/>
      <c r="E3084" s="1"/>
      <c r="F3084" s="1"/>
      <c r="G3084" s="1"/>
      <c r="H3084" s="1"/>
      <c r="I3084" s="99"/>
      <c r="J3084" s="99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</row>
    <row r="3085" spans="4:35">
      <c r="D3085" s="1"/>
      <c r="E3085" s="1"/>
      <c r="F3085" s="1"/>
      <c r="G3085" s="1"/>
      <c r="H3085" s="1"/>
      <c r="I3085" s="99"/>
      <c r="J3085" s="99"/>
      <c r="K3085" s="99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</row>
    <row r="3086" spans="4:35">
      <c r="D3086" s="1"/>
      <c r="E3086" s="1"/>
      <c r="F3086" s="1"/>
      <c r="G3086" s="1"/>
      <c r="H3086" s="1"/>
      <c r="I3086" s="99"/>
      <c r="J3086" s="99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</row>
    <row r="3087" spans="4:35">
      <c r="D3087" s="1"/>
      <c r="E3087" s="1"/>
      <c r="F3087" s="1"/>
      <c r="G3087" s="1"/>
      <c r="H3087" s="1"/>
      <c r="I3087" s="99"/>
      <c r="J3087" s="99"/>
      <c r="K3087" s="99"/>
      <c r="L3087" s="99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99"/>
      <c r="Z3087" s="99"/>
      <c r="AA3087" s="1"/>
      <c r="AB3087" s="1"/>
      <c r="AC3087" s="99"/>
      <c r="AD3087" s="1"/>
      <c r="AE3087" s="1"/>
      <c r="AF3087" s="1"/>
      <c r="AG3087" s="1"/>
      <c r="AH3087" s="1"/>
      <c r="AI3087" s="1"/>
    </row>
    <row r="3088" spans="4:35">
      <c r="D3088" s="1"/>
      <c r="E3088" s="1"/>
      <c r="F3088" s="1"/>
      <c r="G3088" s="1"/>
      <c r="H3088" s="1"/>
      <c r="I3088" s="99"/>
      <c r="J3088" s="99"/>
      <c r="K3088" s="99"/>
      <c r="L3088" s="99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99"/>
      <c r="Z3088" s="99"/>
      <c r="AA3088" s="1"/>
      <c r="AB3088" s="1"/>
      <c r="AC3088" s="99"/>
      <c r="AD3088" s="1"/>
      <c r="AE3088" s="1"/>
      <c r="AF3088" s="1"/>
      <c r="AG3088" s="1"/>
      <c r="AH3088" s="1"/>
      <c r="AI3088" s="1"/>
    </row>
    <row r="3089" spans="4:35">
      <c r="D3089" s="1"/>
      <c r="E3089" s="1"/>
      <c r="F3089" s="1"/>
      <c r="G3089" s="1"/>
      <c r="H3089" s="1"/>
      <c r="I3089" s="99"/>
      <c r="J3089" s="99"/>
      <c r="K3089" s="99"/>
      <c r="L3089" s="99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99"/>
      <c r="Z3089" s="1"/>
      <c r="AA3089" s="1"/>
      <c r="AB3089" s="1"/>
      <c r="AC3089" s="99"/>
      <c r="AD3089" s="1"/>
      <c r="AE3089" s="1"/>
      <c r="AF3089" s="1"/>
      <c r="AG3089" s="1"/>
      <c r="AH3089" s="1"/>
      <c r="AI3089" s="1"/>
    </row>
    <row r="3090" spans="4:35">
      <c r="D3090" s="1"/>
      <c r="E3090" s="1"/>
      <c r="F3090" s="1"/>
      <c r="G3090" s="1"/>
      <c r="H3090" s="1"/>
      <c r="I3090" s="99"/>
      <c r="J3090" s="99"/>
      <c r="K3090" s="99"/>
      <c r="L3090" s="99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99"/>
      <c r="Z3090" s="1"/>
      <c r="AA3090" s="1"/>
      <c r="AB3090" s="1"/>
      <c r="AC3090" s="99"/>
      <c r="AD3090" s="1"/>
      <c r="AE3090" s="1"/>
      <c r="AF3090" s="1"/>
      <c r="AG3090" s="1"/>
      <c r="AH3090" s="1"/>
      <c r="AI3090" s="1"/>
    </row>
    <row r="3091" spans="4:35">
      <c r="D3091" s="1"/>
      <c r="E3091" s="1"/>
      <c r="F3091" s="1"/>
      <c r="G3091" s="1"/>
      <c r="H3091" s="1"/>
      <c r="I3091" s="99"/>
      <c r="J3091" s="99"/>
      <c r="K3091" s="99"/>
      <c r="L3091" s="99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99"/>
      <c r="Z3091" s="1"/>
      <c r="AA3091" s="1"/>
      <c r="AB3091" s="1"/>
      <c r="AC3091" s="99"/>
      <c r="AD3091" s="1"/>
      <c r="AE3091" s="1"/>
      <c r="AF3091" s="1"/>
      <c r="AG3091" s="1"/>
      <c r="AH3091" s="1"/>
      <c r="AI3091" s="1"/>
    </row>
    <row r="3092" spans="4:35">
      <c r="D3092" s="1"/>
      <c r="E3092" s="1"/>
      <c r="F3092" s="1"/>
      <c r="G3092" s="1"/>
      <c r="H3092" s="1"/>
      <c r="I3092" s="99"/>
      <c r="J3092" s="99"/>
      <c r="K3092" s="99"/>
      <c r="L3092" s="99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99"/>
      <c r="Z3092" s="99"/>
      <c r="AA3092" s="1"/>
      <c r="AB3092" s="1"/>
      <c r="AC3092" s="99"/>
      <c r="AD3092" s="1"/>
      <c r="AE3092" s="1"/>
      <c r="AF3092" s="1"/>
      <c r="AG3092" s="1"/>
      <c r="AH3092" s="1"/>
      <c r="AI3092" s="1"/>
    </row>
    <row r="3093" spans="4:35">
      <c r="D3093" s="1"/>
      <c r="E3093" s="1"/>
      <c r="F3093" s="1"/>
      <c r="G3093" s="1"/>
      <c r="H3093" s="1"/>
      <c r="I3093" s="99"/>
      <c r="J3093" s="99"/>
      <c r="K3093" s="99"/>
      <c r="L3093" s="99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99"/>
      <c r="Z3093" s="99"/>
      <c r="AA3093" s="1"/>
      <c r="AB3093" s="1"/>
      <c r="AC3093" s="99"/>
      <c r="AD3093" s="1"/>
      <c r="AE3093" s="1"/>
      <c r="AF3093" s="1"/>
      <c r="AG3093" s="1"/>
      <c r="AH3093" s="1"/>
      <c r="AI3093" s="1"/>
    </row>
    <row r="3094" spans="4:35">
      <c r="D3094" s="1"/>
      <c r="E3094" s="1"/>
      <c r="F3094" s="1"/>
      <c r="G3094" s="1"/>
      <c r="H3094" s="1"/>
      <c r="I3094" s="99"/>
      <c r="J3094" s="99"/>
      <c r="K3094" s="99"/>
      <c r="L3094" s="99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99"/>
      <c r="Z3094" s="1"/>
      <c r="AA3094" s="1"/>
      <c r="AB3094" s="1"/>
      <c r="AC3094" s="99"/>
      <c r="AD3094" s="1"/>
      <c r="AE3094" s="1"/>
      <c r="AF3094" s="1"/>
      <c r="AG3094" s="1"/>
      <c r="AH3094" s="1"/>
      <c r="AI3094" s="1"/>
    </row>
    <row r="3095" spans="4:35">
      <c r="D3095" s="1"/>
      <c r="E3095" s="1"/>
      <c r="F3095" s="1"/>
      <c r="G3095" s="1"/>
      <c r="H3095" s="1"/>
      <c r="I3095" s="99"/>
      <c r="J3095" s="99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</row>
    <row r="3096" spans="4:35">
      <c r="D3096" s="1"/>
      <c r="E3096" s="1"/>
      <c r="F3096" s="1"/>
      <c r="G3096" s="1"/>
      <c r="H3096" s="1"/>
      <c r="I3096" s="99"/>
      <c r="J3096" s="99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</row>
    <row r="3097" spans="4:35">
      <c r="D3097" s="1"/>
      <c r="E3097" s="1"/>
      <c r="F3097" s="1"/>
      <c r="G3097" s="1"/>
      <c r="H3097" s="1"/>
      <c r="I3097" s="99"/>
      <c r="J3097" s="99"/>
      <c r="K3097" s="99"/>
      <c r="L3097" s="99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99"/>
      <c r="Z3097" s="1"/>
      <c r="AA3097" s="1"/>
      <c r="AB3097" s="1"/>
      <c r="AC3097" s="99"/>
      <c r="AD3097" s="1"/>
      <c r="AE3097" s="1"/>
      <c r="AF3097" s="1"/>
      <c r="AG3097" s="1"/>
      <c r="AH3097" s="1"/>
      <c r="AI3097" s="1"/>
    </row>
    <row r="3098" spans="4:35">
      <c r="D3098" s="1"/>
      <c r="E3098" s="1"/>
      <c r="F3098" s="1"/>
      <c r="G3098" s="1"/>
      <c r="H3098" s="1"/>
      <c r="I3098" s="99"/>
      <c r="J3098" s="99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</row>
    <row r="3099" spans="4:35">
      <c r="D3099" s="1"/>
      <c r="E3099" s="1"/>
      <c r="F3099" s="1"/>
      <c r="G3099" s="1"/>
      <c r="H3099" s="1"/>
      <c r="I3099" s="99"/>
      <c r="J3099" s="99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</row>
    <row r="3100" spans="4:35">
      <c r="D3100" s="1"/>
      <c r="E3100" s="1"/>
      <c r="F3100" s="1"/>
      <c r="G3100" s="1"/>
      <c r="H3100" s="1"/>
      <c r="I3100" s="99"/>
      <c r="J3100" s="99"/>
      <c r="K3100" s="99"/>
      <c r="L3100" s="99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99"/>
      <c r="Z3100" s="1"/>
      <c r="AA3100" s="1"/>
      <c r="AB3100" s="1"/>
      <c r="AC3100" s="99"/>
      <c r="AD3100" s="1"/>
      <c r="AE3100" s="1"/>
      <c r="AF3100" s="1"/>
      <c r="AG3100" s="1"/>
      <c r="AH3100" s="1"/>
      <c r="AI3100" s="1"/>
    </row>
    <row r="3101" spans="4:35">
      <c r="D3101" s="1"/>
      <c r="E3101" s="1"/>
      <c r="F3101" s="1"/>
      <c r="G3101" s="1"/>
      <c r="H3101" s="1"/>
      <c r="I3101" s="99"/>
      <c r="J3101" s="99"/>
      <c r="K3101" s="99"/>
      <c r="L3101" s="99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</row>
    <row r="3102" spans="4:35">
      <c r="D3102" s="1"/>
      <c r="E3102" s="1"/>
      <c r="F3102" s="1"/>
      <c r="G3102" s="1"/>
      <c r="H3102" s="1"/>
      <c r="I3102" s="99"/>
      <c r="J3102" s="99"/>
      <c r="K3102" s="99"/>
      <c r="L3102" s="99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99"/>
      <c r="Z3102" s="99"/>
      <c r="AA3102" s="1"/>
      <c r="AB3102" s="1"/>
      <c r="AC3102" s="99"/>
      <c r="AD3102" s="1"/>
      <c r="AE3102" s="1"/>
      <c r="AF3102" s="1"/>
      <c r="AG3102" s="1"/>
      <c r="AH3102" s="1"/>
      <c r="AI3102" s="1"/>
    </row>
    <row r="3103" spans="4:35">
      <c r="D3103" s="1"/>
      <c r="E3103" s="1"/>
      <c r="F3103" s="1"/>
      <c r="G3103" s="1"/>
      <c r="H3103" s="1"/>
      <c r="I3103" s="99"/>
      <c r="J3103" s="99"/>
      <c r="K3103" s="99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</row>
    <row r="3104" spans="4:35">
      <c r="D3104" s="1"/>
      <c r="E3104" s="1"/>
      <c r="F3104" s="1"/>
      <c r="G3104" s="1"/>
      <c r="H3104" s="1"/>
      <c r="I3104" s="99"/>
      <c r="J3104" s="99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</row>
    <row r="3105" spans="4:35">
      <c r="D3105" s="1"/>
      <c r="E3105" s="1"/>
      <c r="F3105" s="1"/>
      <c r="G3105" s="1"/>
      <c r="H3105" s="1"/>
      <c r="I3105" s="99"/>
      <c r="J3105" s="99"/>
      <c r="K3105" s="99"/>
      <c r="L3105" s="99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99"/>
      <c r="Z3105" s="1"/>
      <c r="AA3105" s="1"/>
      <c r="AB3105" s="1"/>
      <c r="AC3105" s="99"/>
      <c r="AD3105" s="1"/>
      <c r="AE3105" s="1"/>
      <c r="AF3105" s="1"/>
      <c r="AG3105" s="1"/>
      <c r="AH3105" s="1"/>
      <c r="AI3105" s="1"/>
    </row>
    <row r="3106" spans="4:35">
      <c r="D3106" s="1"/>
      <c r="E3106" s="1"/>
      <c r="F3106" s="1"/>
      <c r="G3106" s="1"/>
      <c r="H3106" s="1"/>
      <c r="I3106" s="99"/>
      <c r="J3106" s="99"/>
      <c r="K3106" s="99"/>
      <c r="L3106" s="99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99"/>
      <c r="Z3106" s="1"/>
      <c r="AA3106" s="1"/>
      <c r="AB3106" s="1"/>
      <c r="AC3106" s="99"/>
      <c r="AD3106" s="1"/>
      <c r="AE3106" s="1"/>
      <c r="AF3106" s="1"/>
      <c r="AG3106" s="1"/>
      <c r="AH3106" s="1"/>
      <c r="AI3106" s="1"/>
    </row>
    <row r="3107" spans="4:35">
      <c r="D3107" s="1"/>
      <c r="E3107" s="1"/>
      <c r="F3107" s="1"/>
      <c r="G3107" s="1"/>
      <c r="H3107" s="1"/>
      <c r="I3107" s="99"/>
      <c r="J3107" s="99"/>
      <c r="K3107" s="99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</row>
    <row r="3108" spans="4:35">
      <c r="D3108" s="1"/>
      <c r="E3108" s="1"/>
      <c r="F3108" s="1"/>
      <c r="G3108" s="1"/>
      <c r="H3108" s="1"/>
      <c r="I3108" s="99"/>
      <c r="J3108" s="99"/>
      <c r="K3108" s="99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</row>
    <row r="3109" spans="4:35">
      <c r="D3109" s="1"/>
      <c r="E3109" s="1"/>
      <c r="F3109" s="1"/>
      <c r="G3109" s="1"/>
      <c r="H3109" s="1"/>
      <c r="I3109" s="99"/>
      <c r="J3109" s="99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</row>
    <row r="3110" spans="4:35">
      <c r="D3110" s="1"/>
      <c r="E3110" s="1"/>
      <c r="F3110" s="1"/>
      <c r="G3110" s="1"/>
      <c r="H3110" s="1"/>
      <c r="I3110" s="99"/>
      <c r="J3110" s="99"/>
      <c r="K3110" s="99"/>
      <c r="L3110" s="99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99"/>
      <c r="Z3110" s="1"/>
      <c r="AA3110" s="1"/>
      <c r="AB3110" s="1"/>
      <c r="AC3110" s="99"/>
      <c r="AD3110" s="1"/>
      <c r="AE3110" s="1"/>
      <c r="AF3110" s="1"/>
      <c r="AG3110" s="1"/>
      <c r="AH3110" s="1"/>
      <c r="AI3110" s="1"/>
    </row>
    <row r="3111" spans="4:35">
      <c r="D3111" s="1"/>
      <c r="E3111" s="1"/>
      <c r="F3111" s="1"/>
      <c r="G3111" s="1"/>
      <c r="H3111" s="1"/>
      <c r="I3111" s="99"/>
      <c r="J3111" s="99"/>
      <c r="K3111" s="99"/>
      <c r="L3111" s="99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99"/>
      <c r="Z3111" s="1"/>
      <c r="AA3111" s="1"/>
      <c r="AB3111" s="1"/>
      <c r="AC3111" s="99"/>
      <c r="AD3111" s="1"/>
      <c r="AE3111" s="1"/>
      <c r="AF3111" s="1"/>
      <c r="AG3111" s="1"/>
      <c r="AH3111" s="1"/>
      <c r="AI3111" s="1"/>
    </row>
    <row r="3112" spans="4:35">
      <c r="D3112" s="1"/>
      <c r="E3112" s="1"/>
      <c r="F3112" s="1"/>
      <c r="G3112" s="1"/>
      <c r="H3112" s="1"/>
      <c r="I3112" s="99"/>
      <c r="J3112" s="99"/>
      <c r="K3112" s="99"/>
      <c r="L3112" s="99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99"/>
      <c r="Z3112" s="99"/>
      <c r="AA3112" s="1"/>
      <c r="AB3112" s="1"/>
      <c r="AC3112" s="99"/>
      <c r="AD3112" s="1"/>
      <c r="AE3112" s="1"/>
      <c r="AF3112" s="1"/>
      <c r="AG3112" s="1"/>
      <c r="AH3112" s="1"/>
      <c r="AI3112" s="1"/>
    </row>
    <row r="3113" spans="4:35">
      <c r="D3113" s="1"/>
      <c r="E3113" s="1"/>
      <c r="F3113" s="1"/>
      <c r="G3113" s="1"/>
      <c r="H3113" s="1"/>
      <c r="I3113" s="99"/>
      <c r="J3113" s="99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</row>
    <row r="3114" spans="4:35">
      <c r="D3114" s="1"/>
      <c r="E3114" s="1"/>
      <c r="F3114" s="1"/>
      <c r="G3114" s="1"/>
      <c r="H3114" s="1"/>
      <c r="I3114" s="99"/>
      <c r="J3114" s="99"/>
      <c r="K3114" s="99"/>
      <c r="L3114" s="99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99"/>
      <c r="Z3114" s="99"/>
      <c r="AA3114" s="1"/>
      <c r="AB3114" s="1"/>
      <c r="AC3114" s="99"/>
      <c r="AD3114" s="1"/>
      <c r="AE3114" s="1"/>
      <c r="AF3114" s="1"/>
      <c r="AG3114" s="1"/>
      <c r="AH3114" s="1"/>
      <c r="AI3114" s="1"/>
    </row>
    <row r="3115" spans="4:35">
      <c r="D3115" s="1"/>
      <c r="E3115" s="1"/>
      <c r="F3115" s="1"/>
      <c r="G3115" s="1"/>
      <c r="H3115" s="1"/>
      <c r="I3115" s="99"/>
      <c r="J3115" s="99"/>
      <c r="K3115" s="99"/>
      <c r="L3115" s="99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</row>
    <row r="3116" spans="4:35">
      <c r="D3116" s="1"/>
      <c r="E3116" s="1"/>
      <c r="F3116" s="1"/>
      <c r="G3116" s="1"/>
      <c r="H3116" s="1"/>
      <c r="I3116" s="99"/>
      <c r="J3116" s="99"/>
      <c r="K3116" s="99"/>
      <c r="L3116" s="99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</row>
    <row r="3117" spans="4:35">
      <c r="D3117" s="1"/>
      <c r="E3117" s="1"/>
      <c r="F3117" s="1"/>
      <c r="G3117" s="1"/>
      <c r="H3117" s="1"/>
      <c r="I3117" s="99"/>
      <c r="J3117" s="99"/>
      <c r="K3117" s="99"/>
      <c r="L3117" s="99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99"/>
      <c r="Z3117" s="99"/>
      <c r="AA3117" s="1"/>
      <c r="AB3117" s="1"/>
      <c r="AC3117" s="99"/>
      <c r="AD3117" s="1"/>
      <c r="AE3117" s="1"/>
      <c r="AF3117" s="1"/>
      <c r="AG3117" s="1"/>
      <c r="AH3117" s="1"/>
      <c r="AI3117" s="1"/>
    </row>
    <row r="3118" spans="4:35">
      <c r="D3118" s="1"/>
      <c r="E3118" s="1"/>
      <c r="F3118" s="1"/>
      <c r="G3118" s="1"/>
      <c r="H3118" s="1"/>
      <c r="I3118" s="99"/>
      <c r="J3118" s="99"/>
      <c r="K3118" s="99"/>
      <c r="L3118" s="99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99"/>
      <c r="Z3118" s="99"/>
      <c r="AA3118" s="1"/>
      <c r="AB3118" s="1"/>
      <c r="AC3118" s="99"/>
      <c r="AD3118" s="1"/>
      <c r="AE3118" s="1"/>
      <c r="AF3118" s="1"/>
      <c r="AG3118" s="1"/>
      <c r="AH3118" s="1"/>
      <c r="AI3118" s="1"/>
    </row>
    <row r="3119" spans="4:35">
      <c r="D3119" s="1"/>
      <c r="E3119" s="1"/>
      <c r="F3119" s="1"/>
      <c r="G3119" s="1"/>
      <c r="H3119" s="1"/>
      <c r="I3119" s="99"/>
      <c r="J3119" s="99"/>
      <c r="K3119" s="99"/>
      <c r="L3119" s="99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99"/>
      <c r="Z3119" s="99"/>
      <c r="AA3119" s="1"/>
      <c r="AB3119" s="1"/>
      <c r="AC3119" s="99"/>
      <c r="AD3119" s="1"/>
      <c r="AE3119" s="1"/>
      <c r="AF3119" s="1"/>
      <c r="AG3119" s="1"/>
      <c r="AH3119" s="1"/>
      <c r="AI3119" s="1"/>
    </row>
    <row r="3120" spans="4:35">
      <c r="D3120" s="1"/>
      <c r="E3120" s="1"/>
      <c r="F3120" s="1"/>
      <c r="G3120" s="1"/>
      <c r="H3120" s="1"/>
      <c r="I3120" s="99"/>
      <c r="J3120" s="99"/>
      <c r="K3120" s="99"/>
      <c r="L3120" s="99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99"/>
      <c r="Z3120" s="1"/>
      <c r="AA3120" s="1"/>
      <c r="AB3120" s="1"/>
      <c r="AC3120" s="99"/>
      <c r="AD3120" s="1"/>
      <c r="AE3120" s="1"/>
      <c r="AF3120" s="1"/>
      <c r="AG3120" s="1"/>
      <c r="AH3120" s="1"/>
      <c r="AI3120" s="1"/>
    </row>
    <row r="3121" spans="4:35">
      <c r="D3121" s="1"/>
      <c r="E3121" s="1"/>
      <c r="F3121" s="1"/>
      <c r="G3121" s="1"/>
      <c r="H3121" s="1"/>
      <c r="I3121" s="99"/>
      <c r="J3121" s="99"/>
      <c r="K3121" s="99"/>
      <c r="L3121" s="99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99"/>
      <c r="Z3121" s="99"/>
      <c r="AA3121" s="1"/>
      <c r="AB3121" s="1"/>
      <c r="AC3121" s="99"/>
      <c r="AD3121" s="1"/>
      <c r="AE3121" s="1"/>
      <c r="AF3121" s="1"/>
      <c r="AG3121" s="1"/>
      <c r="AH3121" s="1"/>
      <c r="AI3121" s="1"/>
    </row>
    <row r="3122" spans="4:35">
      <c r="D3122" s="1"/>
      <c r="E3122" s="1"/>
      <c r="F3122" s="1"/>
      <c r="G3122" s="1"/>
      <c r="H3122" s="1"/>
      <c r="I3122" s="99"/>
      <c r="J3122" s="99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</row>
    <row r="3123" spans="4:35">
      <c r="D3123" s="1"/>
      <c r="E3123" s="1"/>
      <c r="F3123" s="1"/>
      <c r="G3123" s="1"/>
      <c r="H3123" s="1"/>
      <c r="I3123" s="99"/>
      <c r="J3123" s="99"/>
      <c r="K3123" s="99"/>
      <c r="L3123" s="99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99"/>
      <c r="Z3123" s="99"/>
      <c r="AA3123" s="1"/>
      <c r="AB3123" s="1"/>
      <c r="AC3123" s="99"/>
      <c r="AD3123" s="1"/>
      <c r="AE3123" s="1"/>
      <c r="AF3123" s="1"/>
      <c r="AG3123" s="1"/>
      <c r="AH3123" s="1"/>
      <c r="AI3123" s="1"/>
    </row>
    <row r="3124" spans="4:35">
      <c r="D3124" s="1"/>
      <c r="E3124" s="1"/>
      <c r="F3124" s="1"/>
      <c r="G3124" s="1"/>
      <c r="H3124" s="1"/>
      <c r="I3124" s="99"/>
      <c r="J3124" s="99"/>
      <c r="K3124" s="99"/>
      <c r="L3124" s="99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99"/>
      <c r="Z3124" s="1"/>
      <c r="AA3124" s="1"/>
      <c r="AB3124" s="1"/>
      <c r="AC3124" s="99"/>
      <c r="AD3124" s="1"/>
      <c r="AE3124" s="1"/>
      <c r="AF3124" s="1"/>
      <c r="AG3124" s="1"/>
      <c r="AH3124" s="1"/>
      <c r="AI3124" s="1"/>
    </row>
    <row r="3125" spans="4:35">
      <c r="D3125" s="1"/>
      <c r="E3125" s="1"/>
      <c r="F3125" s="1"/>
      <c r="G3125" s="1"/>
      <c r="H3125" s="1"/>
      <c r="I3125" s="99"/>
      <c r="J3125" s="99"/>
      <c r="K3125" s="99"/>
      <c r="L3125" s="99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99"/>
      <c r="Z3125" s="1"/>
      <c r="AA3125" s="1"/>
      <c r="AB3125" s="1"/>
      <c r="AC3125" s="99"/>
      <c r="AD3125" s="1"/>
      <c r="AE3125" s="1"/>
      <c r="AF3125" s="1"/>
      <c r="AG3125" s="1"/>
      <c r="AH3125" s="1"/>
      <c r="AI3125" s="1"/>
    </row>
    <row r="3126" spans="4:35">
      <c r="D3126" s="1"/>
      <c r="E3126" s="1"/>
      <c r="F3126" s="1"/>
      <c r="G3126" s="1"/>
      <c r="H3126" s="1"/>
      <c r="I3126" s="99"/>
      <c r="J3126" s="99"/>
      <c r="K3126" s="99"/>
      <c r="L3126" s="99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99"/>
      <c r="Z3126" s="1"/>
      <c r="AA3126" s="1"/>
      <c r="AB3126" s="1"/>
      <c r="AC3126" s="99"/>
      <c r="AD3126" s="1"/>
      <c r="AE3126" s="1"/>
      <c r="AF3126" s="1"/>
      <c r="AG3126" s="1"/>
      <c r="AH3126" s="1"/>
      <c r="AI3126" s="1"/>
    </row>
    <row r="3127" spans="4:35">
      <c r="D3127" s="1"/>
      <c r="E3127" s="1"/>
      <c r="F3127" s="1"/>
      <c r="G3127" s="1"/>
      <c r="H3127" s="1"/>
      <c r="I3127" s="99"/>
      <c r="J3127" s="99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</row>
    <row r="3128" spans="4:35">
      <c r="D3128" s="1"/>
      <c r="E3128" s="1"/>
      <c r="F3128" s="1"/>
      <c r="G3128" s="1"/>
      <c r="H3128" s="1"/>
      <c r="I3128" s="99"/>
      <c r="J3128" s="99"/>
      <c r="K3128" s="99"/>
      <c r="L3128" s="99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99"/>
      <c r="Z3128" s="1"/>
      <c r="AA3128" s="1"/>
      <c r="AB3128" s="1"/>
      <c r="AC3128" s="99"/>
      <c r="AD3128" s="1"/>
      <c r="AE3128" s="1"/>
      <c r="AF3128" s="1"/>
      <c r="AG3128" s="1"/>
      <c r="AH3128" s="1"/>
      <c r="AI3128" s="1"/>
    </row>
    <row r="3129" spans="4:35">
      <c r="D3129" s="1"/>
      <c r="E3129" s="1"/>
      <c r="F3129" s="1"/>
      <c r="G3129" s="1"/>
      <c r="H3129" s="1"/>
      <c r="I3129" s="99"/>
      <c r="J3129" s="99"/>
      <c r="K3129" s="99"/>
      <c r="L3129" s="99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</row>
    <row r="3130" spans="4:35">
      <c r="D3130" s="1"/>
      <c r="E3130" s="1"/>
      <c r="F3130" s="1"/>
      <c r="G3130" s="1"/>
      <c r="H3130" s="1"/>
      <c r="I3130" s="99"/>
      <c r="J3130" s="99"/>
      <c r="K3130" s="99"/>
      <c r="L3130" s="99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99"/>
      <c r="Z3130" s="1"/>
      <c r="AA3130" s="1"/>
      <c r="AB3130" s="1"/>
      <c r="AC3130" s="99"/>
      <c r="AD3130" s="1"/>
      <c r="AE3130" s="1"/>
      <c r="AF3130" s="1"/>
      <c r="AG3130" s="1"/>
      <c r="AH3130" s="1"/>
      <c r="AI3130" s="1"/>
    </row>
    <row r="3131" spans="4:35">
      <c r="D3131" s="1"/>
      <c r="E3131" s="1"/>
      <c r="F3131" s="1"/>
      <c r="G3131" s="1"/>
      <c r="H3131" s="1"/>
      <c r="I3131" s="99"/>
      <c r="J3131" s="99"/>
      <c r="K3131" s="99"/>
      <c r="L3131" s="99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99"/>
      <c r="Z3131" s="1"/>
      <c r="AA3131" s="1"/>
      <c r="AB3131" s="1"/>
      <c r="AC3131" s="99"/>
      <c r="AD3131" s="1"/>
      <c r="AE3131" s="1"/>
      <c r="AF3131" s="1"/>
      <c r="AG3131" s="1"/>
      <c r="AH3131" s="1"/>
      <c r="AI3131" s="1"/>
    </row>
    <row r="3132" spans="4:35">
      <c r="D3132" s="1"/>
      <c r="E3132" s="1"/>
      <c r="F3132" s="1"/>
      <c r="G3132" s="1"/>
      <c r="H3132" s="1"/>
      <c r="I3132" s="99"/>
      <c r="J3132" s="99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</row>
    <row r="3133" spans="4:35">
      <c r="D3133" s="1"/>
      <c r="E3133" s="1"/>
      <c r="F3133" s="1"/>
      <c r="G3133" s="1"/>
      <c r="H3133" s="1"/>
      <c r="I3133" s="99"/>
      <c r="J3133" s="99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</row>
    <row r="3134" spans="4:35">
      <c r="D3134" s="1"/>
      <c r="E3134" s="1"/>
      <c r="F3134" s="1"/>
      <c r="G3134" s="1"/>
      <c r="H3134" s="1"/>
      <c r="I3134" s="99"/>
      <c r="J3134" s="99"/>
      <c r="K3134" s="99"/>
      <c r="L3134" s="99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99"/>
      <c r="Z3134" s="99"/>
      <c r="AA3134" s="1"/>
      <c r="AB3134" s="1"/>
      <c r="AC3134" s="99"/>
      <c r="AD3134" s="1"/>
      <c r="AE3134" s="1"/>
      <c r="AF3134" s="1"/>
      <c r="AG3134" s="1"/>
      <c r="AH3134" s="1"/>
      <c r="AI3134" s="1"/>
    </row>
    <row r="3135" spans="4:35">
      <c r="D3135" s="1"/>
      <c r="E3135" s="1"/>
      <c r="F3135" s="1"/>
      <c r="G3135" s="1"/>
      <c r="H3135" s="1"/>
      <c r="I3135" s="99"/>
      <c r="J3135" s="99"/>
      <c r="K3135" s="99"/>
      <c r="L3135" s="99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99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</row>
    <row r="3136" spans="4:35">
      <c r="D3136" s="1"/>
      <c r="E3136" s="1"/>
      <c r="F3136" s="1"/>
      <c r="G3136" s="1"/>
      <c r="H3136" s="1"/>
      <c r="I3136" s="99"/>
      <c r="J3136" s="99"/>
      <c r="K3136" s="99"/>
      <c r="L3136" s="99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99"/>
      <c r="Z3136" s="1"/>
      <c r="AA3136" s="1"/>
      <c r="AB3136" s="1"/>
      <c r="AC3136" s="99"/>
      <c r="AD3136" s="1"/>
      <c r="AE3136" s="1"/>
      <c r="AF3136" s="1"/>
      <c r="AG3136" s="1"/>
      <c r="AH3136" s="1"/>
      <c r="AI3136" s="1"/>
    </row>
    <row r="3137" spans="4:35">
      <c r="D3137" s="1"/>
      <c r="E3137" s="1"/>
      <c r="F3137" s="1"/>
      <c r="G3137" s="1"/>
      <c r="H3137" s="1"/>
      <c r="I3137" s="99"/>
      <c r="J3137" s="99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</row>
    <row r="3138" spans="4:35">
      <c r="D3138" s="1"/>
      <c r="E3138" s="1"/>
      <c r="F3138" s="1"/>
      <c r="G3138" s="1"/>
      <c r="H3138" s="1"/>
      <c r="I3138" s="99"/>
      <c r="J3138" s="99"/>
      <c r="K3138" s="99"/>
      <c r="L3138" s="99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</row>
    <row r="3139" spans="4:35">
      <c r="D3139" s="1"/>
      <c r="E3139" s="1"/>
      <c r="F3139" s="1"/>
      <c r="G3139" s="1"/>
      <c r="H3139" s="1"/>
      <c r="I3139" s="99"/>
      <c r="J3139" s="99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</row>
    <row r="3140" spans="4:35">
      <c r="D3140" s="1"/>
      <c r="E3140" s="1"/>
      <c r="F3140" s="1"/>
      <c r="G3140" s="1"/>
      <c r="H3140" s="1"/>
      <c r="I3140" s="99"/>
      <c r="J3140" s="99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</row>
    <row r="3141" spans="4:35">
      <c r="D3141" s="1"/>
      <c r="E3141" s="1"/>
      <c r="F3141" s="1"/>
      <c r="G3141" s="1"/>
      <c r="H3141" s="1"/>
      <c r="I3141" s="99"/>
      <c r="J3141" s="99"/>
      <c r="K3141" s="99"/>
      <c r="L3141" s="99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99"/>
      <c r="Z3141" s="1"/>
      <c r="AA3141" s="1"/>
      <c r="AB3141" s="1"/>
      <c r="AC3141" s="99"/>
      <c r="AD3141" s="1"/>
      <c r="AE3141" s="1"/>
      <c r="AF3141" s="1"/>
      <c r="AG3141" s="1"/>
      <c r="AH3141" s="1"/>
      <c r="AI3141" s="1"/>
    </row>
    <row r="3142" spans="4:35">
      <c r="D3142" s="1"/>
      <c r="E3142" s="1"/>
      <c r="F3142" s="1"/>
      <c r="G3142" s="1"/>
      <c r="H3142" s="1"/>
      <c r="I3142" s="99"/>
      <c r="J3142" s="99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</row>
    <row r="3143" spans="4:35">
      <c r="D3143" s="1"/>
      <c r="E3143" s="1"/>
      <c r="F3143" s="1"/>
      <c r="G3143" s="1"/>
      <c r="H3143" s="1"/>
      <c r="I3143" s="99"/>
      <c r="J3143" s="99"/>
      <c r="K3143" s="99"/>
      <c r="L3143" s="99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99"/>
      <c r="Z3143" s="99"/>
      <c r="AA3143" s="1"/>
      <c r="AB3143" s="1"/>
      <c r="AC3143" s="99"/>
      <c r="AD3143" s="1"/>
      <c r="AE3143" s="1"/>
      <c r="AF3143" s="1"/>
      <c r="AG3143" s="1"/>
      <c r="AH3143" s="1"/>
      <c r="AI3143" s="1"/>
    </row>
    <row r="3144" spans="4:35">
      <c r="D3144" s="1"/>
      <c r="E3144" s="1"/>
      <c r="F3144" s="1"/>
      <c r="G3144" s="1"/>
      <c r="H3144" s="1"/>
      <c r="I3144" s="99"/>
      <c r="J3144" s="99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</row>
    <row r="3145" spans="4:35">
      <c r="D3145" s="1"/>
      <c r="E3145" s="1"/>
      <c r="F3145" s="1"/>
      <c r="G3145" s="1"/>
      <c r="H3145" s="1"/>
      <c r="I3145" s="99"/>
      <c r="J3145" s="99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</row>
    <row r="3146" spans="4:35">
      <c r="D3146" s="1"/>
      <c r="E3146" s="1"/>
      <c r="F3146" s="1"/>
      <c r="G3146" s="1"/>
      <c r="H3146" s="1"/>
      <c r="I3146" s="99"/>
      <c r="J3146" s="99"/>
      <c r="K3146" s="99"/>
      <c r="L3146" s="99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99"/>
      <c r="Z3146" s="99"/>
      <c r="AA3146" s="1"/>
      <c r="AB3146" s="1"/>
      <c r="AC3146" s="99"/>
      <c r="AD3146" s="1"/>
      <c r="AE3146" s="1"/>
      <c r="AF3146" s="1"/>
      <c r="AG3146" s="1"/>
      <c r="AH3146" s="1"/>
      <c r="AI3146" s="1"/>
    </row>
    <row r="3147" spans="4:35">
      <c r="D3147" s="1"/>
      <c r="E3147" s="1"/>
      <c r="F3147" s="1"/>
      <c r="G3147" s="1"/>
      <c r="H3147" s="1"/>
      <c r="I3147" s="99"/>
      <c r="J3147" s="99"/>
      <c r="K3147" s="99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</row>
    <row r="3148" spans="4:35">
      <c r="D3148" s="1"/>
      <c r="E3148" s="1"/>
      <c r="F3148" s="1"/>
      <c r="G3148" s="1"/>
      <c r="H3148" s="1"/>
      <c r="I3148" s="99"/>
      <c r="J3148" s="99"/>
      <c r="K3148" s="99"/>
      <c r="L3148" s="99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</row>
    <row r="3149" spans="4:35">
      <c r="D3149" s="1"/>
      <c r="E3149" s="1"/>
      <c r="F3149" s="1"/>
      <c r="G3149" s="1"/>
      <c r="H3149" s="1"/>
      <c r="I3149" s="99"/>
      <c r="J3149" s="99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</row>
    <row r="3150" spans="4:35">
      <c r="D3150" s="1"/>
      <c r="E3150" s="1"/>
      <c r="F3150" s="1"/>
      <c r="G3150" s="1"/>
      <c r="H3150" s="1"/>
      <c r="I3150" s="99"/>
      <c r="J3150" s="99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</row>
    <row r="3151" spans="4:35">
      <c r="D3151" s="1"/>
      <c r="E3151" s="1"/>
      <c r="F3151" s="1"/>
      <c r="G3151" s="1"/>
      <c r="H3151" s="1"/>
      <c r="I3151" s="99"/>
      <c r="J3151" s="99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</row>
    <row r="3152" spans="4:35">
      <c r="D3152" s="1"/>
      <c r="E3152" s="1"/>
      <c r="F3152" s="1"/>
      <c r="G3152" s="1"/>
      <c r="H3152" s="1"/>
      <c r="I3152" s="99"/>
      <c r="J3152" s="99"/>
      <c r="K3152" s="99"/>
      <c r="L3152" s="99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99"/>
      <c r="Z3152" s="99"/>
      <c r="AA3152" s="1"/>
      <c r="AB3152" s="1"/>
      <c r="AC3152" s="99"/>
      <c r="AD3152" s="1"/>
      <c r="AE3152" s="1"/>
      <c r="AF3152" s="1"/>
      <c r="AG3152" s="1"/>
      <c r="AH3152" s="1"/>
      <c r="AI3152" s="1"/>
    </row>
    <row r="3153" spans="4:35">
      <c r="D3153" s="1"/>
      <c r="E3153" s="1"/>
      <c r="F3153" s="1"/>
      <c r="G3153" s="1"/>
      <c r="H3153" s="1"/>
      <c r="I3153" s="99"/>
      <c r="J3153" s="99"/>
      <c r="K3153" s="99"/>
      <c r="L3153" s="99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99"/>
      <c r="Z3153" s="99"/>
      <c r="AA3153" s="1"/>
      <c r="AB3153" s="1"/>
      <c r="AC3153" s="99"/>
      <c r="AD3153" s="1"/>
      <c r="AE3153" s="1"/>
      <c r="AF3153" s="1"/>
      <c r="AG3153" s="1"/>
      <c r="AH3153" s="1"/>
      <c r="AI3153" s="1"/>
    </row>
    <row r="3154" spans="4:35">
      <c r="D3154" s="1"/>
      <c r="E3154" s="1"/>
      <c r="F3154" s="1"/>
      <c r="G3154" s="1"/>
      <c r="H3154" s="1"/>
      <c r="I3154" s="99"/>
      <c r="J3154" s="99"/>
      <c r="K3154" s="99"/>
      <c r="L3154" s="99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99"/>
      <c r="Z3154" s="99"/>
      <c r="AA3154" s="1"/>
      <c r="AB3154" s="1"/>
      <c r="AC3154" s="99"/>
      <c r="AD3154" s="1"/>
      <c r="AE3154" s="1"/>
      <c r="AF3154" s="1"/>
      <c r="AG3154" s="1"/>
      <c r="AH3154" s="1"/>
      <c r="AI3154" s="1"/>
    </row>
    <row r="3155" spans="4:35">
      <c r="D3155" s="1"/>
      <c r="E3155" s="1"/>
      <c r="F3155" s="1"/>
      <c r="G3155" s="1"/>
      <c r="H3155" s="1"/>
      <c r="I3155" s="99"/>
      <c r="J3155" s="99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</row>
    <row r="3156" spans="4:35">
      <c r="D3156" s="1"/>
      <c r="E3156" s="1"/>
      <c r="F3156" s="1"/>
      <c r="G3156" s="1"/>
      <c r="H3156" s="1"/>
      <c r="I3156" s="99"/>
      <c r="J3156" s="99"/>
      <c r="K3156" s="99"/>
      <c r="L3156" s="99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99"/>
      <c r="Z3156" s="1"/>
      <c r="AA3156" s="1"/>
      <c r="AB3156" s="1"/>
      <c r="AC3156" s="99"/>
      <c r="AD3156" s="1"/>
      <c r="AE3156" s="1"/>
      <c r="AF3156" s="1"/>
      <c r="AG3156" s="1"/>
      <c r="AH3156" s="1"/>
      <c r="AI3156" s="1"/>
    </row>
    <row r="3157" spans="4:35">
      <c r="D3157" s="1"/>
      <c r="E3157" s="1"/>
      <c r="F3157" s="1"/>
      <c r="G3157" s="1"/>
      <c r="H3157" s="1"/>
      <c r="I3157" s="99"/>
      <c r="J3157" s="99"/>
      <c r="K3157" s="99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</row>
    <row r="3158" spans="4:35">
      <c r="D3158" s="1"/>
      <c r="E3158" s="1"/>
      <c r="F3158" s="1"/>
      <c r="G3158" s="1"/>
      <c r="H3158" s="1"/>
      <c r="I3158" s="99"/>
      <c r="J3158" s="99"/>
      <c r="K3158" s="99"/>
      <c r="L3158" s="99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99"/>
      <c r="Z3158" s="1"/>
      <c r="AA3158" s="1"/>
      <c r="AB3158" s="1"/>
      <c r="AC3158" s="99"/>
      <c r="AD3158" s="1"/>
      <c r="AE3158" s="1"/>
      <c r="AF3158" s="1"/>
      <c r="AG3158" s="1"/>
      <c r="AH3158" s="1"/>
      <c r="AI3158" s="1"/>
    </row>
    <row r="3159" spans="4:35">
      <c r="D3159" s="1"/>
      <c r="E3159" s="1"/>
      <c r="F3159" s="1"/>
      <c r="G3159" s="1"/>
      <c r="H3159" s="1"/>
      <c r="I3159" s="99"/>
      <c r="J3159" s="99"/>
      <c r="K3159" s="99"/>
      <c r="L3159" s="99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99"/>
      <c r="Z3159" s="99"/>
      <c r="AA3159" s="1"/>
      <c r="AB3159" s="1"/>
      <c r="AC3159" s="99"/>
      <c r="AD3159" s="1"/>
      <c r="AE3159" s="1"/>
      <c r="AF3159" s="1"/>
      <c r="AG3159" s="1"/>
      <c r="AH3159" s="1"/>
      <c r="AI3159" s="1"/>
    </row>
    <row r="3160" spans="4:35">
      <c r="D3160" s="1"/>
      <c r="E3160" s="1"/>
      <c r="F3160" s="1"/>
      <c r="G3160" s="1"/>
      <c r="H3160" s="1"/>
      <c r="I3160" s="99"/>
      <c r="J3160" s="99"/>
      <c r="K3160" s="99"/>
      <c r="L3160" s="99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</row>
    <row r="3161" spans="4:35">
      <c r="D3161" s="1"/>
      <c r="E3161" s="1"/>
      <c r="F3161" s="1"/>
      <c r="G3161" s="1"/>
      <c r="H3161" s="1"/>
      <c r="I3161" s="99"/>
      <c r="J3161" s="99"/>
      <c r="K3161" s="99"/>
      <c r="L3161" s="99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99"/>
      <c r="Z3161" s="99"/>
      <c r="AA3161" s="1"/>
      <c r="AB3161" s="1"/>
      <c r="AC3161" s="99"/>
      <c r="AD3161" s="1"/>
      <c r="AE3161" s="1"/>
      <c r="AF3161" s="1"/>
      <c r="AG3161" s="1"/>
      <c r="AH3161" s="1"/>
      <c r="AI3161" s="1"/>
    </row>
    <row r="3162" spans="4:35">
      <c r="D3162" s="1"/>
      <c r="E3162" s="1"/>
      <c r="F3162" s="1"/>
      <c r="G3162" s="1"/>
      <c r="H3162" s="1"/>
      <c r="I3162" s="99"/>
      <c r="J3162" s="99"/>
      <c r="K3162" s="99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</row>
    <row r="3163" spans="4:35">
      <c r="D3163" s="1"/>
      <c r="E3163" s="1"/>
      <c r="F3163" s="1"/>
      <c r="G3163" s="1"/>
      <c r="H3163" s="1"/>
      <c r="I3163" s="99"/>
      <c r="J3163" s="99"/>
      <c r="K3163" s="99"/>
      <c r="L3163" s="99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</row>
    <row r="3164" spans="4:35">
      <c r="D3164" s="1"/>
      <c r="E3164" s="1"/>
      <c r="F3164" s="1"/>
      <c r="G3164" s="1"/>
      <c r="H3164" s="1"/>
      <c r="I3164" s="99"/>
      <c r="J3164" s="99"/>
      <c r="K3164" s="99"/>
      <c r="L3164" s="99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99"/>
      <c r="Z3164" s="1"/>
      <c r="AA3164" s="1"/>
      <c r="AB3164" s="1"/>
      <c r="AC3164" s="99"/>
      <c r="AD3164" s="1"/>
      <c r="AE3164" s="1"/>
      <c r="AF3164" s="1"/>
      <c r="AG3164" s="1"/>
      <c r="AH3164" s="1"/>
      <c r="AI3164" s="1"/>
    </row>
    <row r="3165" spans="4:35">
      <c r="D3165" s="1"/>
      <c r="E3165" s="1"/>
      <c r="F3165" s="1"/>
      <c r="G3165" s="1"/>
      <c r="H3165" s="1"/>
      <c r="I3165" s="99"/>
      <c r="J3165" s="99"/>
      <c r="K3165" s="99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</row>
    <row r="3166" spans="4:35">
      <c r="D3166" s="1"/>
      <c r="E3166" s="1"/>
      <c r="F3166" s="1"/>
      <c r="G3166" s="1"/>
      <c r="H3166" s="1"/>
      <c r="I3166" s="99"/>
      <c r="J3166" s="99"/>
      <c r="K3166" s="99"/>
      <c r="L3166" s="99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99"/>
      <c r="Z3166" s="1"/>
      <c r="AA3166" s="1"/>
      <c r="AB3166" s="1"/>
      <c r="AC3166" s="99"/>
      <c r="AD3166" s="1"/>
      <c r="AE3166" s="1"/>
      <c r="AF3166" s="1"/>
      <c r="AG3166" s="1"/>
      <c r="AH3166" s="1"/>
      <c r="AI3166" s="1"/>
    </row>
    <row r="3167" spans="4:35">
      <c r="D3167" s="1"/>
      <c r="E3167" s="1"/>
      <c r="F3167" s="1"/>
      <c r="G3167" s="1"/>
      <c r="H3167" s="1"/>
      <c r="I3167" s="99"/>
      <c r="J3167" s="99"/>
      <c r="K3167" s="99"/>
      <c r="L3167" s="99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99"/>
      <c r="Z3167" s="1"/>
      <c r="AA3167" s="1"/>
      <c r="AB3167" s="1"/>
      <c r="AC3167" s="99"/>
      <c r="AD3167" s="1"/>
      <c r="AE3167" s="1"/>
      <c r="AF3167" s="1"/>
      <c r="AG3167" s="1"/>
      <c r="AH3167" s="1"/>
      <c r="AI3167" s="1"/>
    </row>
    <row r="3168" spans="4:35">
      <c r="D3168" s="1"/>
      <c r="E3168" s="1"/>
      <c r="F3168" s="1"/>
      <c r="G3168" s="1"/>
      <c r="H3168" s="1"/>
      <c r="I3168" s="99"/>
      <c r="J3168" s="99"/>
      <c r="K3168" s="99"/>
      <c r="L3168" s="99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99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</row>
    <row r="3169" spans="4:35">
      <c r="D3169" s="1"/>
      <c r="E3169" s="1"/>
      <c r="F3169" s="1"/>
      <c r="G3169" s="1"/>
      <c r="H3169" s="1"/>
      <c r="I3169" s="99"/>
      <c r="J3169" s="99"/>
      <c r="K3169" s="99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</row>
    <row r="3170" spans="4:35">
      <c r="D3170" s="1"/>
      <c r="E3170" s="1"/>
      <c r="F3170" s="1"/>
      <c r="G3170" s="1"/>
      <c r="H3170" s="1"/>
      <c r="I3170" s="99"/>
      <c r="J3170" s="99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</row>
    <row r="3171" spans="4:35">
      <c r="D3171" s="1"/>
      <c r="E3171" s="1"/>
      <c r="F3171" s="1"/>
      <c r="G3171" s="1"/>
      <c r="H3171" s="1"/>
      <c r="I3171" s="99"/>
      <c r="J3171" s="99"/>
      <c r="K3171" s="99"/>
      <c r="L3171" s="99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99"/>
      <c r="Z3171" s="99"/>
      <c r="AA3171" s="1"/>
      <c r="AB3171" s="1"/>
      <c r="AC3171" s="99"/>
      <c r="AD3171" s="1"/>
      <c r="AE3171" s="1"/>
      <c r="AF3171" s="1"/>
      <c r="AG3171" s="1"/>
      <c r="AH3171" s="1"/>
      <c r="AI3171" s="1"/>
    </row>
    <row r="3172" spans="4:35">
      <c r="D3172" s="1"/>
      <c r="E3172" s="1"/>
      <c r="F3172" s="1"/>
      <c r="G3172" s="1"/>
      <c r="H3172" s="1"/>
      <c r="I3172" s="99"/>
      <c r="J3172" s="99"/>
      <c r="K3172" s="99"/>
      <c r="L3172" s="99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</row>
    <row r="3173" spans="4:35">
      <c r="D3173" s="1"/>
      <c r="E3173" s="1"/>
      <c r="F3173" s="1"/>
      <c r="G3173" s="1"/>
      <c r="H3173" s="1"/>
      <c r="I3173" s="99"/>
      <c r="J3173" s="99"/>
      <c r="K3173" s="99"/>
      <c r="L3173" s="99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99"/>
      <c r="Z3173" s="99"/>
      <c r="AA3173" s="1"/>
      <c r="AB3173" s="1"/>
      <c r="AC3173" s="99"/>
      <c r="AD3173" s="1"/>
      <c r="AE3173" s="1"/>
      <c r="AF3173" s="1"/>
      <c r="AG3173" s="1"/>
      <c r="AH3173" s="1"/>
      <c r="AI3173" s="1"/>
    </row>
    <row r="3174" spans="4:35">
      <c r="D3174" s="1"/>
      <c r="E3174" s="1"/>
      <c r="F3174" s="1"/>
      <c r="G3174" s="1"/>
      <c r="H3174" s="1"/>
      <c r="I3174" s="99"/>
      <c r="J3174" s="99"/>
      <c r="K3174" s="99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</row>
    <row r="3175" spans="4:35">
      <c r="D3175" s="1"/>
      <c r="E3175" s="1"/>
      <c r="F3175" s="1"/>
      <c r="G3175" s="1"/>
      <c r="H3175" s="1"/>
      <c r="I3175" s="99"/>
      <c r="J3175" s="99"/>
      <c r="K3175" s="99"/>
      <c r="L3175" s="99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99"/>
      <c r="Z3175" s="99"/>
      <c r="AA3175" s="1"/>
      <c r="AB3175" s="1"/>
      <c r="AC3175" s="99"/>
      <c r="AD3175" s="1"/>
      <c r="AE3175" s="1"/>
      <c r="AF3175" s="1"/>
      <c r="AG3175" s="1"/>
      <c r="AH3175" s="1"/>
      <c r="AI3175" s="1"/>
    </row>
    <row r="3176" spans="4:35">
      <c r="D3176" s="1"/>
      <c r="E3176" s="1"/>
      <c r="F3176" s="1"/>
      <c r="G3176" s="1"/>
      <c r="H3176" s="1"/>
      <c r="I3176" s="99"/>
      <c r="J3176" s="99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</row>
    <row r="3177" spans="4:35">
      <c r="D3177" s="1"/>
      <c r="E3177" s="1"/>
      <c r="F3177" s="1"/>
      <c r="G3177" s="1"/>
      <c r="H3177" s="1"/>
      <c r="I3177" s="99"/>
      <c r="J3177" s="99"/>
      <c r="K3177" s="99"/>
      <c r="L3177" s="99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99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</row>
    <row r="3178" spans="4:35">
      <c r="D3178" s="1"/>
      <c r="E3178" s="1"/>
      <c r="F3178" s="1"/>
      <c r="G3178" s="1"/>
      <c r="H3178" s="1"/>
      <c r="I3178" s="99"/>
      <c r="J3178" s="99"/>
      <c r="K3178" s="99"/>
      <c r="L3178" s="99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99"/>
      <c r="Z3178" s="1"/>
      <c r="AA3178" s="1"/>
      <c r="AB3178" s="1"/>
      <c r="AC3178" s="99"/>
      <c r="AD3178" s="1"/>
      <c r="AE3178" s="1"/>
      <c r="AF3178" s="1"/>
      <c r="AG3178" s="1"/>
      <c r="AH3178" s="1"/>
      <c r="AI3178" s="1"/>
    </row>
    <row r="3179" spans="4:35">
      <c r="D3179" s="1"/>
      <c r="E3179" s="1"/>
      <c r="F3179" s="1"/>
      <c r="G3179" s="1"/>
      <c r="H3179" s="1"/>
      <c r="I3179" s="99"/>
      <c r="J3179" s="99"/>
      <c r="K3179" s="99"/>
      <c r="L3179" s="99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99"/>
      <c r="Z3179" s="99"/>
      <c r="AA3179" s="1"/>
      <c r="AB3179" s="1"/>
      <c r="AC3179" s="99"/>
      <c r="AD3179" s="1"/>
      <c r="AE3179" s="1"/>
      <c r="AF3179" s="1"/>
      <c r="AG3179" s="1"/>
      <c r="AH3179" s="1"/>
      <c r="AI3179" s="1"/>
    </row>
    <row r="3180" spans="4:35">
      <c r="D3180" s="1"/>
      <c r="E3180" s="1"/>
      <c r="F3180" s="1"/>
      <c r="G3180" s="1"/>
      <c r="H3180" s="1"/>
      <c r="I3180" s="99"/>
      <c r="J3180" s="99"/>
      <c r="K3180" s="99"/>
      <c r="L3180" s="99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99"/>
      <c r="Z3180" s="1"/>
      <c r="AA3180" s="1"/>
      <c r="AB3180" s="1"/>
      <c r="AC3180" s="99"/>
      <c r="AD3180" s="1"/>
      <c r="AE3180" s="1"/>
      <c r="AF3180" s="1"/>
      <c r="AG3180" s="1"/>
      <c r="AH3180" s="1"/>
      <c r="AI3180" s="1"/>
    </row>
    <row r="3181" spans="4:35">
      <c r="D3181" s="1"/>
      <c r="E3181" s="1"/>
      <c r="F3181" s="1"/>
      <c r="G3181" s="1"/>
      <c r="H3181" s="1"/>
      <c r="I3181" s="99"/>
      <c r="J3181" s="99"/>
      <c r="K3181" s="99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</row>
    <row r="3182" spans="4:35">
      <c r="D3182" s="1"/>
      <c r="E3182" s="1"/>
      <c r="F3182" s="1"/>
      <c r="G3182" s="1"/>
      <c r="H3182" s="1"/>
      <c r="I3182" s="99"/>
      <c r="J3182" s="99"/>
      <c r="K3182" s="99"/>
      <c r="L3182" s="99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99"/>
      <c r="Z3182" s="99"/>
      <c r="AA3182" s="1"/>
      <c r="AB3182" s="1"/>
      <c r="AC3182" s="99"/>
      <c r="AD3182" s="1"/>
      <c r="AE3182" s="1"/>
      <c r="AF3182" s="1"/>
      <c r="AG3182" s="1"/>
      <c r="AH3182" s="1"/>
      <c r="AI3182" s="1"/>
    </row>
    <row r="3183" spans="4:35">
      <c r="D3183" s="1"/>
      <c r="E3183" s="1"/>
      <c r="F3183" s="1"/>
      <c r="G3183" s="1"/>
      <c r="H3183" s="1"/>
      <c r="I3183" s="99"/>
      <c r="J3183" s="99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</row>
    <row r="3184" spans="4:35">
      <c r="D3184" s="1"/>
      <c r="E3184" s="1"/>
      <c r="F3184" s="1"/>
      <c r="G3184" s="1"/>
      <c r="H3184" s="1"/>
      <c r="I3184" s="99"/>
      <c r="J3184" s="99"/>
      <c r="K3184" s="99"/>
      <c r="L3184" s="99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99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</row>
    <row r="3185" spans="4:35">
      <c r="D3185" s="1"/>
      <c r="E3185" s="1"/>
      <c r="F3185" s="1"/>
      <c r="G3185" s="1"/>
      <c r="H3185" s="1"/>
      <c r="I3185" s="99"/>
      <c r="J3185" s="99"/>
      <c r="K3185" s="99"/>
      <c r="L3185" s="99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99"/>
      <c r="Z3185" s="99"/>
      <c r="AA3185" s="1"/>
      <c r="AB3185" s="1"/>
      <c r="AC3185" s="99"/>
      <c r="AD3185" s="1"/>
      <c r="AE3185" s="1"/>
      <c r="AF3185" s="1"/>
      <c r="AG3185" s="1"/>
      <c r="AH3185" s="1"/>
      <c r="AI3185" s="1"/>
    </row>
    <row r="3186" spans="4:35">
      <c r="D3186" s="1"/>
      <c r="E3186" s="1"/>
      <c r="F3186" s="1"/>
      <c r="G3186" s="1"/>
      <c r="H3186" s="1"/>
      <c r="I3186" s="99"/>
      <c r="J3186" s="99"/>
      <c r="K3186" s="99"/>
      <c r="L3186" s="99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99"/>
      <c r="AA3186" s="1"/>
      <c r="AB3186" s="1"/>
      <c r="AC3186" s="1"/>
      <c r="AD3186" s="1"/>
      <c r="AE3186" s="1"/>
      <c r="AF3186" s="1"/>
      <c r="AG3186" s="1"/>
      <c r="AH3186" s="1"/>
      <c r="AI3186" s="1"/>
    </row>
    <row r="3187" spans="4:35">
      <c r="D3187" s="1"/>
      <c r="E3187" s="1"/>
      <c r="F3187" s="1"/>
      <c r="G3187" s="1"/>
      <c r="H3187" s="1"/>
      <c r="I3187" s="99"/>
      <c r="J3187" s="99"/>
      <c r="K3187" s="99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</row>
    <row r="3188" spans="4:35">
      <c r="D3188" s="1"/>
      <c r="E3188" s="1"/>
      <c r="F3188" s="1"/>
      <c r="G3188" s="1"/>
      <c r="H3188" s="1"/>
      <c r="I3188" s="99"/>
      <c r="J3188" s="99"/>
      <c r="K3188" s="99"/>
      <c r="L3188" s="99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99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</row>
    <row r="3189" spans="4:35">
      <c r="D3189" s="1"/>
      <c r="E3189" s="1"/>
      <c r="F3189" s="1"/>
      <c r="G3189" s="1"/>
      <c r="H3189" s="1"/>
      <c r="I3189" s="99"/>
      <c r="J3189" s="99"/>
      <c r="K3189" s="99"/>
      <c r="L3189" s="99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99"/>
      <c r="Z3189" s="1"/>
      <c r="AA3189" s="1"/>
      <c r="AB3189" s="1"/>
      <c r="AC3189" s="99"/>
      <c r="AD3189" s="1"/>
      <c r="AE3189" s="1"/>
      <c r="AF3189" s="1"/>
      <c r="AG3189" s="1"/>
      <c r="AH3189" s="1"/>
      <c r="AI3189" s="1"/>
    </row>
    <row r="3190" spans="4:35">
      <c r="D3190" s="1"/>
      <c r="E3190" s="1"/>
      <c r="F3190" s="1"/>
      <c r="G3190" s="1"/>
      <c r="H3190" s="1"/>
      <c r="I3190" s="99"/>
      <c r="J3190" s="99"/>
      <c r="K3190" s="99"/>
      <c r="L3190" s="99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99"/>
      <c r="Z3190" s="99"/>
      <c r="AA3190" s="1"/>
      <c r="AB3190" s="1"/>
      <c r="AC3190" s="99"/>
      <c r="AD3190" s="1"/>
      <c r="AE3190" s="1"/>
      <c r="AF3190" s="1"/>
      <c r="AG3190" s="1"/>
      <c r="AH3190" s="1"/>
      <c r="AI3190" s="1"/>
    </row>
    <row r="3191" spans="4:35">
      <c r="D3191" s="1"/>
      <c r="E3191" s="1"/>
      <c r="F3191" s="1"/>
      <c r="G3191" s="1"/>
      <c r="H3191" s="1"/>
      <c r="I3191" s="99"/>
      <c r="J3191" s="99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</row>
    <row r="3192" spans="4:35">
      <c r="D3192" s="1"/>
      <c r="E3192" s="1"/>
      <c r="F3192" s="1"/>
      <c r="G3192" s="1"/>
      <c r="H3192" s="1"/>
      <c r="I3192" s="99"/>
      <c r="J3192" s="99"/>
      <c r="K3192" s="99"/>
      <c r="L3192" s="99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99"/>
      <c r="Z3192" s="99"/>
      <c r="AA3192" s="1"/>
      <c r="AB3192" s="1"/>
      <c r="AC3192" s="99"/>
      <c r="AD3192" s="1"/>
      <c r="AE3192" s="1"/>
      <c r="AF3192" s="1"/>
      <c r="AG3192" s="1"/>
      <c r="AH3192" s="1"/>
      <c r="AI3192" s="1"/>
    </row>
    <row r="3193" spans="4:35">
      <c r="D3193" s="1"/>
      <c r="E3193" s="1"/>
      <c r="F3193" s="1"/>
      <c r="G3193" s="1"/>
      <c r="H3193" s="1"/>
      <c r="I3193" s="99"/>
      <c r="J3193" s="99"/>
      <c r="K3193" s="99"/>
      <c r="L3193" s="99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99"/>
      <c r="Z3193" s="99"/>
      <c r="AA3193" s="1"/>
      <c r="AB3193" s="1"/>
      <c r="AC3193" s="99"/>
      <c r="AD3193" s="1"/>
      <c r="AE3193" s="1"/>
      <c r="AF3193" s="1"/>
      <c r="AG3193" s="1"/>
      <c r="AH3193" s="1"/>
      <c r="AI3193" s="1"/>
    </row>
    <row r="3194" spans="4:35">
      <c r="D3194" s="1"/>
      <c r="E3194" s="1"/>
      <c r="F3194" s="1"/>
      <c r="G3194" s="1"/>
      <c r="H3194" s="1"/>
      <c r="I3194" s="99"/>
      <c r="J3194" s="99"/>
      <c r="K3194" s="99"/>
      <c r="L3194" s="99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99"/>
      <c r="Z3194" s="1"/>
      <c r="AA3194" s="1"/>
      <c r="AB3194" s="1"/>
      <c r="AC3194" s="99"/>
      <c r="AD3194" s="1"/>
      <c r="AE3194" s="1"/>
      <c r="AF3194" s="1"/>
      <c r="AG3194" s="1"/>
      <c r="AH3194" s="1"/>
      <c r="AI3194" s="1"/>
    </row>
    <row r="3195" spans="4:35">
      <c r="D3195" s="1"/>
      <c r="E3195" s="1"/>
      <c r="F3195" s="1"/>
      <c r="G3195" s="1"/>
      <c r="H3195" s="1"/>
      <c r="I3195" s="99"/>
      <c r="J3195" s="99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</row>
    <row r="3196" spans="4:35">
      <c r="D3196" s="1"/>
      <c r="E3196" s="1"/>
      <c r="F3196" s="1"/>
      <c r="G3196" s="1"/>
      <c r="H3196" s="1"/>
      <c r="I3196" s="99"/>
      <c r="J3196" s="99"/>
      <c r="K3196" s="99"/>
      <c r="L3196" s="99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99"/>
      <c r="Z3196" s="1"/>
      <c r="AA3196" s="1"/>
      <c r="AB3196" s="1"/>
      <c r="AC3196" s="99"/>
      <c r="AD3196" s="1"/>
      <c r="AE3196" s="1"/>
      <c r="AF3196" s="1"/>
      <c r="AG3196" s="1"/>
      <c r="AH3196" s="1"/>
      <c r="AI3196" s="1"/>
    </row>
    <row r="3197" spans="4:35">
      <c r="D3197" s="1"/>
      <c r="E3197" s="1"/>
      <c r="F3197" s="1"/>
      <c r="G3197" s="1"/>
      <c r="H3197" s="1"/>
      <c r="I3197" s="99"/>
      <c r="J3197" s="99"/>
      <c r="K3197" s="99"/>
      <c r="L3197" s="99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99"/>
      <c r="Z3197" s="1"/>
      <c r="AA3197" s="1"/>
      <c r="AB3197" s="1"/>
      <c r="AC3197" s="99"/>
      <c r="AD3197" s="1"/>
      <c r="AE3197" s="1"/>
      <c r="AF3197" s="1"/>
      <c r="AG3197" s="1"/>
      <c r="AH3197" s="1"/>
      <c r="AI3197" s="1"/>
    </row>
    <row r="3198" spans="4:35">
      <c r="D3198" s="1"/>
      <c r="E3198" s="1"/>
      <c r="F3198" s="1"/>
      <c r="G3198" s="1"/>
      <c r="H3198" s="1"/>
      <c r="I3198" s="99"/>
      <c r="J3198" s="99"/>
      <c r="K3198" s="99"/>
      <c r="L3198" s="99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</row>
    <row r="3199" spans="4:35">
      <c r="D3199" s="1"/>
      <c r="E3199" s="1"/>
      <c r="F3199" s="1"/>
      <c r="G3199" s="1"/>
      <c r="H3199" s="1"/>
      <c r="I3199" s="99"/>
      <c r="J3199" s="99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</row>
    <row r="3200" spans="4:35">
      <c r="D3200" s="1"/>
      <c r="E3200" s="1"/>
      <c r="F3200" s="1"/>
      <c r="G3200" s="1"/>
      <c r="H3200" s="1"/>
      <c r="I3200" s="99"/>
      <c r="J3200" s="99"/>
      <c r="K3200" s="99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</row>
    <row r="3201" spans="4:35">
      <c r="D3201" s="1"/>
      <c r="E3201" s="1"/>
      <c r="F3201" s="1"/>
      <c r="G3201" s="1"/>
      <c r="H3201" s="1"/>
      <c r="I3201" s="99"/>
      <c r="J3201" s="99"/>
      <c r="K3201" s="99"/>
      <c r="L3201" s="99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99"/>
      <c r="Z3201" s="99"/>
      <c r="AA3201" s="1"/>
      <c r="AB3201" s="1"/>
      <c r="AC3201" s="99"/>
      <c r="AD3201" s="1"/>
      <c r="AE3201" s="1"/>
      <c r="AF3201" s="1"/>
      <c r="AG3201" s="1"/>
      <c r="AH3201" s="1"/>
      <c r="AI3201" s="1"/>
    </row>
    <row r="3202" spans="4:35">
      <c r="D3202" s="1"/>
      <c r="E3202" s="1"/>
      <c r="F3202" s="1"/>
      <c r="G3202" s="1"/>
      <c r="H3202" s="1"/>
      <c r="I3202" s="99"/>
      <c r="J3202" s="99"/>
      <c r="K3202" s="99"/>
      <c r="L3202" s="99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99"/>
      <c r="Z3202" s="1"/>
      <c r="AA3202" s="1"/>
      <c r="AB3202" s="1"/>
      <c r="AC3202" s="99"/>
      <c r="AD3202" s="1"/>
      <c r="AE3202" s="1"/>
      <c r="AF3202" s="1"/>
      <c r="AG3202" s="1"/>
      <c r="AH3202" s="1"/>
      <c r="AI3202" s="1"/>
    </row>
    <row r="3203" spans="4:35">
      <c r="D3203" s="1"/>
      <c r="E3203" s="1"/>
      <c r="F3203" s="1"/>
      <c r="G3203" s="1"/>
      <c r="H3203" s="1"/>
      <c r="I3203" s="99"/>
      <c r="J3203" s="99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</row>
    <row r="3204" spans="4:35">
      <c r="D3204" s="1"/>
      <c r="E3204" s="1"/>
      <c r="F3204" s="1"/>
      <c r="G3204" s="1"/>
      <c r="H3204" s="1"/>
      <c r="I3204" s="99"/>
      <c r="J3204" s="99"/>
      <c r="K3204" s="99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</row>
    <row r="3205" spans="4:35">
      <c r="D3205" s="1"/>
      <c r="E3205" s="1"/>
      <c r="F3205" s="1"/>
      <c r="G3205" s="1"/>
      <c r="H3205" s="1"/>
      <c r="I3205" s="99"/>
      <c r="J3205" s="99"/>
      <c r="K3205" s="99"/>
      <c r="L3205" s="99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</row>
    <row r="3206" spans="4:35">
      <c r="D3206" s="1"/>
      <c r="E3206" s="1"/>
      <c r="F3206" s="1"/>
      <c r="G3206" s="1"/>
      <c r="H3206" s="1"/>
      <c r="I3206" s="99"/>
      <c r="J3206" s="99"/>
      <c r="K3206" s="99"/>
      <c r="L3206" s="99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99"/>
      <c r="Z3206" s="99"/>
      <c r="AA3206" s="1"/>
      <c r="AB3206" s="1"/>
      <c r="AC3206" s="99"/>
      <c r="AD3206" s="1"/>
      <c r="AE3206" s="1"/>
      <c r="AF3206" s="1"/>
      <c r="AG3206" s="1"/>
      <c r="AH3206" s="1"/>
      <c r="AI3206" s="1"/>
    </row>
    <row r="3207" spans="4:35">
      <c r="D3207" s="1"/>
      <c r="E3207" s="1"/>
      <c r="F3207" s="1"/>
      <c r="G3207" s="1"/>
      <c r="H3207" s="1"/>
      <c r="I3207" s="99"/>
      <c r="J3207" s="99"/>
      <c r="K3207" s="99"/>
      <c r="L3207" s="99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99"/>
      <c r="Z3207" s="99"/>
      <c r="AA3207" s="1"/>
      <c r="AB3207" s="1"/>
      <c r="AC3207" s="99"/>
      <c r="AD3207" s="1"/>
      <c r="AE3207" s="1"/>
      <c r="AF3207" s="1"/>
      <c r="AG3207" s="1"/>
      <c r="AH3207" s="1"/>
      <c r="AI3207" s="1"/>
    </row>
    <row r="3208" spans="4:35">
      <c r="D3208" s="1"/>
      <c r="E3208" s="1"/>
      <c r="F3208" s="1"/>
      <c r="G3208" s="1"/>
      <c r="H3208" s="1"/>
      <c r="I3208" s="99"/>
      <c r="J3208" s="99"/>
      <c r="K3208" s="99"/>
      <c r="L3208" s="99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99"/>
      <c r="Z3208" s="99"/>
      <c r="AA3208" s="1"/>
      <c r="AB3208" s="1"/>
      <c r="AC3208" s="99"/>
      <c r="AD3208" s="1"/>
      <c r="AE3208" s="1"/>
      <c r="AF3208" s="1"/>
      <c r="AG3208" s="1"/>
      <c r="AH3208" s="1"/>
      <c r="AI3208" s="1"/>
    </row>
    <row r="3209" spans="4:35">
      <c r="D3209" s="1"/>
      <c r="E3209" s="1"/>
      <c r="F3209" s="1"/>
      <c r="G3209" s="1"/>
      <c r="H3209" s="1"/>
      <c r="I3209" s="99"/>
      <c r="J3209" s="99"/>
      <c r="K3209" s="99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</row>
    <row r="3210" spans="4:35">
      <c r="D3210" s="1"/>
      <c r="E3210" s="1"/>
      <c r="F3210" s="1"/>
      <c r="G3210" s="1"/>
      <c r="H3210" s="1"/>
      <c r="I3210" s="99"/>
      <c r="J3210" s="99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</row>
    <row r="3211" spans="4:35">
      <c r="D3211" s="1"/>
      <c r="E3211" s="1"/>
      <c r="F3211" s="1"/>
      <c r="G3211" s="1"/>
      <c r="H3211" s="1"/>
      <c r="I3211" s="99"/>
      <c r="J3211" s="99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</row>
    <row r="3212" spans="4:35">
      <c r="D3212" s="1"/>
      <c r="E3212" s="1"/>
      <c r="F3212" s="1"/>
      <c r="G3212" s="1"/>
      <c r="H3212" s="1"/>
      <c r="I3212" s="99"/>
      <c r="J3212" s="99"/>
      <c r="K3212" s="99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</row>
    <row r="3213" spans="4:35">
      <c r="D3213" s="1"/>
      <c r="E3213" s="1"/>
      <c r="F3213" s="1"/>
      <c r="G3213" s="1"/>
      <c r="H3213" s="1"/>
      <c r="I3213" s="99"/>
      <c r="J3213" s="99"/>
      <c r="K3213" s="99"/>
      <c r="L3213" s="99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99"/>
      <c r="Z3213" s="99"/>
      <c r="AA3213" s="1"/>
      <c r="AB3213" s="1"/>
      <c r="AC3213" s="99"/>
      <c r="AD3213" s="1"/>
      <c r="AE3213" s="1"/>
      <c r="AF3213" s="1"/>
      <c r="AG3213" s="1"/>
      <c r="AH3213" s="1"/>
      <c r="AI3213" s="1"/>
    </row>
    <row r="3214" spans="4:35">
      <c r="D3214" s="1"/>
      <c r="E3214" s="1"/>
      <c r="F3214" s="1"/>
      <c r="G3214" s="1"/>
      <c r="H3214" s="1"/>
      <c r="I3214" s="99"/>
      <c r="J3214" s="99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</row>
    <row r="3215" spans="4:35">
      <c r="D3215" s="1"/>
      <c r="E3215" s="1"/>
      <c r="F3215" s="1"/>
      <c r="G3215" s="1"/>
      <c r="H3215" s="1"/>
      <c r="I3215" s="99"/>
      <c r="J3215" s="99"/>
      <c r="K3215" s="99"/>
      <c r="L3215" s="99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99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</row>
    <row r="3216" spans="4:35">
      <c r="D3216" s="1"/>
      <c r="E3216" s="1"/>
      <c r="F3216" s="1"/>
      <c r="G3216" s="1"/>
      <c r="H3216" s="1"/>
      <c r="I3216" s="99"/>
      <c r="J3216" s="99"/>
      <c r="K3216" s="99"/>
      <c r="L3216" s="99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99"/>
      <c r="Z3216" s="99"/>
      <c r="AA3216" s="1"/>
      <c r="AB3216" s="1"/>
      <c r="AC3216" s="99"/>
      <c r="AD3216" s="1"/>
      <c r="AE3216" s="1"/>
      <c r="AF3216" s="1"/>
      <c r="AG3216" s="1"/>
      <c r="AH3216" s="1"/>
      <c r="AI3216" s="1"/>
    </row>
    <row r="3217" spans="4:35">
      <c r="D3217" s="1"/>
      <c r="E3217" s="1"/>
      <c r="F3217" s="1"/>
      <c r="G3217" s="1"/>
      <c r="H3217" s="1"/>
      <c r="I3217" s="99"/>
      <c r="J3217" s="99"/>
      <c r="K3217" s="99"/>
      <c r="L3217" s="99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</row>
    <row r="3218" spans="4:35">
      <c r="D3218" s="1"/>
      <c r="E3218" s="1"/>
      <c r="F3218" s="1"/>
      <c r="G3218" s="1"/>
      <c r="H3218" s="1"/>
      <c r="I3218" s="99"/>
      <c r="J3218" s="99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</row>
    <row r="3219" spans="4:35">
      <c r="D3219" s="1"/>
      <c r="E3219" s="1"/>
      <c r="F3219" s="1"/>
      <c r="G3219" s="1"/>
      <c r="H3219" s="1"/>
      <c r="I3219" s="99"/>
      <c r="J3219" s="99"/>
      <c r="K3219" s="99"/>
      <c r="L3219" s="99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99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</row>
    <row r="3220" spans="4:35">
      <c r="D3220" s="1"/>
      <c r="E3220" s="1"/>
      <c r="F3220" s="1"/>
      <c r="G3220" s="1"/>
      <c r="H3220" s="1"/>
      <c r="I3220" s="99"/>
      <c r="J3220" s="99"/>
      <c r="K3220" s="99"/>
      <c r="L3220" s="99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99"/>
      <c r="Z3220" s="99"/>
      <c r="AA3220" s="1"/>
      <c r="AB3220" s="1"/>
      <c r="AC3220" s="99"/>
      <c r="AD3220" s="1"/>
      <c r="AE3220" s="1"/>
      <c r="AF3220" s="1"/>
      <c r="AG3220" s="1"/>
      <c r="AH3220" s="1"/>
      <c r="AI3220" s="1"/>
    </row>
    <row r="3221" spans="4:35">
      <c r="D3221" s="1"/>
      <c r="E3221" s="1"/>
      <c r="F3221" s="1"/>
      <c r="G3221" s="1"/>
      <c r="H3221" s="1"/>
      <c r="I3221" s="99"/>
      <c r="J3221" s="99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</row>
    <row r="3222" spans="4:35">
      <c r="D3222" s="1"/>
      <c r="E3222" s="1"/>
      <c r="F3222" s="1"/>
      <c r="G3222" s="1"/>
      <c r="H3222" s="1"/>
      <c r="I3222" s="99"/>
      <c r="J3222" s="99"/>
      <c r="K3222" s="99"/>
      <c r="L3222" s="99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</row>
    <row r="3223" spans="4:35">
      <c r="D3223" s="1"/>
      <c r="E3223" s="1"/>
      <c r="F3223" s="1"/>
      <c r="G3223" s="1"/>
      <c r="H3223" s="1"/>
      <c r="I3223" s="99"/>
      <c r="J3223" s="99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</row>
    <row r="3224" spans="4:35">
      <c r="D3224" s="1"/>
      <c r="E3224" s="1"/>
      <c r="F3224" s="1"/>
      <c r="G3224" s="1"/>
      <c r="H3224" s="1"/>
      <c r="I3224" s="99"/>
      <c r="J3224" s="99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</row>
    <row r="3225" spans="4:35">
      <c r="D3225" s="1"/>
      <c r="E3225" s="1"/>
      <c r="F3225" s="1"/>
      <c r="G3225" s="1"/>
      <c r="H3225" s="1"/>
      <c r="I3225" s="99"/>
      <c r="J3225" s="99"/>
      <c r="K3225" s="99"/>
      <c r="L3225" s="99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99"/>
      <c r="Z3225" s="1"/>
      <c r="AA3225" s="1"/>
      <c r="AB3225" s="1"/>
      <c r="AC3225" s="99"/>
      <c r="AD3225" s="1"/>
      <c r="AE3225" s="1"/>
      <c r="AF3225" s="1"/>
      <c r="AG3225" s="1"/>
      <c r="AH3225" s="1"/>
      <c r="AI3225" s="1"/>
    </row>
    <row r="3226" spans="4:35">
      <c r="D3226" s="1"/>
      <c r="E3226" s="1"/>
      <c r="F3226" s="1"/>
      <c r="G3226" s="1"/>
      <c r="H3226" s="1"/>
      <c r="I3226" s="99"/>
      <c r="J3226" s="99"/>
      <c r="K3226" s="99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</row>
    <row r="3227" spans="4:35">
      <c r="D3227" s="1"/>
      <c r="E3227" s="1"/>
      <c r="F3227" s="1"/>
      <c r="G3227" s="1"/>
      <c r="H3227" s="1"/>
      <c r="I3227" s="99"/>
      <c r="J3227" s="99"/>
      <c r="K3227" s="99"/>
      <c r="L3227" s="99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99"/>
      <c r="Z3227" s="1"/>
      <c r="AA3227" s="1"/>
      <c r="AB3227" s="1"/>
      <c r="AC3227" s="99"/>
      <c r="AD3227" s="1"/>
      <c r="AE3227" s="1"/>
      <c r="AF3227" s="1"/>
      <c r="AG3227" s="1"/>
      <c r="AH3227" s="1"/>
      <c r="AI3227" s="1"/>
    </row>
    <row r="3228" spans="4:35">
      <c r="D3228" s="1"/>
      <c r="E3228" s="1"/>
      <c r="F3228" s="1"/>
      <c r="G3228" s="1"/>
      <c r="H3228" s="1"/>
      <c r="I3228" s="99"/>
      <c r="J3228" s="99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</row>
    <row r="3229" spans="4:35">
      <c r="D3229" s="1"/>
      <c r="E3229" s="1"/>
      <c r="F3229" s="1"/>
      <c r="G3229" s="1"/>
      <c r="H3229" s="1"/>
      <c r="I3229" s="99"/>
      <c r="J3229" s="99"/>
      <c r="K3229" s="99"/>
      <c r="L3229" s="99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99"/>
      <c r="Z3229" s="1"/>
      <c r="AA3229" s="1"/>
      <c r="AB3229" s="1"/>
      <c r="AC3229" s="99"/>
      <c r="AD3229" s="1"/>
      <c r="AE3229" s="1"/>
      <c r="AF3229" s="1"/>
      <c r="AG3229" s="1"/>
      <c r="AH3229" s="1"/>
      <c r="AI3229" s="1"/>
    </row>
    <row r="3230" spans="4:35">
      <c r="D3230" s="1"/>
      <c r="E3230" s="1"/>
      <c r="F3230" s="1"/>
      <c r="G3230" s="1"/>
      <c r="H3230" s="1"/>
      <c r="I3230" s="99"/>
      <c r="J3230" s="99"/>
      <c r="K3230" s="99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</row>
    <row r="3231" spans="4:35">
      <c r="D3231" s="1"/>
      <c r="E3231" s="1"/>
      <c r="F3231" s="1"/>
      <c r="G3231" s="1"/>
      <c r="H3231" s="1"/>
      <c r="I3231" s="99"/>
      <c r="J3231" s="99"/>
      <c r="K3231" s="99"/>
      <c r="L3231" s="99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99"/>
      <c r="Z3231" s="99"/>
      <c r="AA3231" s="1"/>
      <c r="AB3231" s="1"/>
      <c r="AC3231" s="99"/>
      <c r="AD3231" s="1"/>
      <c r="AE3231" s="1"/>
      <c r="AF3231" s="1"/>
      <c r="AG3231" s="1"/>
      <c r="AH3231" s="1"/>
      <c r="AI3231" s="1"/>
    </row>
    <row r="3232" spans="4:35">
      <c r="D3232" s="1"/>
      <c r="E3232" s="1"/>
      <c r="F3232" s="1"/>
      <c r="G3232" s="1"/>
      <c r="H3232" s="1"/>
      <c r="I3232" s="99"/>
      <c r="J3232" s="99"/>
      <c r="K3232" s="99"/>
      <c r="L3232" s="99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</row>
    <row r="3233" spans="4:35">
      <c r="D3233" s="1"/>
      <c r="E3233" s="1"/>
      <c r="F3233" s="1"/>
      <c r="G3233" s="1"/>
      <c r="H3233" s="1"/>
      <c r="I3233" s="99"/>
      <c r="J3233" s="99"/>
      <c r="K3233" s="99"/>
      <c r="L3233" s="99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99"/>
      <c r="Z3233" s="99"/>
      <c r="AA3233" s="1"/>
      <c r="AB3233" s="1"/>
      <c r="AC3233" s="99"/>
      <c r="AD3233" s="1"/>
      <c r="AE3233" s="1"/>
      <c r="AF3233" s="1"/>
      <c r="AG3233" s="1"/>
      <c r="AH3233" s="1"/>
      <c r="AI3233" s="1"/>
    </row>
    <row r="3234" spans="4:35">
      <c r="D3234" s="1"/>
      <c r="E3234" s="1"/>
      <c r="F3234" s="1"/>
      <c r="G3234" s="1"/>
      <c r="H3234" s="1"/>
      <c r="I3234" s="99"/>
      <c r="J3234" s="99"/>
      <c r="K3234" s="99"/>
      <c r="L3234" s="99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99"/>
      <c r="Z3234" s="99"/>
      <c r="AA3234" s="1"/>
      <c r="AB3234" s="1"/>
      <c r="AC3234" s="99"/>
      <c r="AD3234" s="1"/>
      <c r="AE3234" s="1"/>
      <c r="AF3234" s="1"/>
      <c r="AG3234" s="1"/>
      <c r="AH3234" s="1"/>
      <c r="AI3234" s="1"/>
    </row>
    <row r="3235" spans="4:35">
      <c r="D3235" s="1"/>
      <c r="E3235" s="1"/>
      <c r="F3235" s="1"/>
      <c r="G3235" s="1"/>
      <c r="H3235" s="1"/>
      <c r="I3235" s="99"/>
      <c r="J3235" s="99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</row>
    <row r="3236" spans="4:35">
      <c r="D3236" s="1"/>
      <c r="E3236" s="1"/>
      <c r="F3236" s="1"/>
      <c r="G3236" s="1"/>
      <c r="H3236" s="1"/>
      <c r="I3236" s="99"/>
      <c r="J3236" s="99"/>
      <c r="K3236" s="99"/>
      <c r="L3236" s="99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99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</row>
    <row r="3237" spans="4:35">
      <c r="D3237" s="1"/>
      <c r="E3237" s="1"/>
      <c r="F3237" s="1"/>
      <c r="G3237" s="1"/>
      <c r="H3237" s="1"/>
      <c r="I3237" s="99"/>
      <c r="J3237" s="99"/>
      <c r="K3237" s="99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</row>
    <row r="3238" spans="4:35">
      <c r="D3238" s="1"/>
      <c r="E3238" s="1"/>
      <c r="F3238" s="1"/>
      <c r="G3238" s="1"/>
      <c r="H3238" s="1"/>
      <c r="I3238" s="99"/>
      <c r="J3238" s="99"/>
      <c r="K3238" s="99"/>
      <c r="L3238" s="99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99"/>
      <c r="Z3238" s="1"/>
      <c r="AA3238" s="1"/>
      <c r="AB3238" s="1"/>
      <c r="AC3238" s="99"/>
      <c r="AD3238" s="1"/>
      <c r="AE3238" s="1"/>
      <c r="AF3238" s="1"/>
      <c r="AG3238" s="1"/>
      <c r="AH3238" s="1"/>
      <c r="AI3238" s="1"/>
    </row>
    <row r="3239" spans="4:35">
      <c r="D3239" s="1"/>
      <c r="E3239" s="1"/>
      <c r="F3239" s="1"/>
      <c r="G3239" s="1"/>
      <c r="H3239" s="1"/>
      <c r="I3239" s="99"/>
      <c r="J3239" s="99"/>
      <c r="K3239" s="99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</row>
    <row r="3240" spans="4:35">
      <c r="D3240" s="1"/>
      <c r="E3240" s="1"/>
      <c r="F3240" s="1"/>
      <c r="G3240" s="1"/>
      <c r="H3240" s="1"/>
      <c r="I3240" s="99"/>
      <c r="J3240" s="99"/>
      <c r="K3240" s="99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</row>
    <row r="3241" spans="4:35">
      <c r="D3241" s="1"/>
      <c r="E3241" s="1"/>
      <c r="F3241" s="1"/>
      <c r="G3241" s="1"/>
      <c r="H3241" s="1"/>
      <c r="I3241" s="99"/>
      <c r="J3241" s="99"/>
      <c r="K3241" s="99"/>
      <c r="L3241" s="99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</row>
    <row r="3242" spans="4:35">
      <c r="D3242" s="1"/>
      <c r="E3242" s="1"/>
      <c r="F3242" s="1"/>
      <c r="G3242" s="1"/>
      <c r="H3242" s="1"/>
      <c r="I3242" s="99"/>
      <c r="J3242" s="99"/>
      <c r="K3242" s="99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</row>
    <row r="3243" spans="4:35">
      <c r="D3243" s="1"/>
      <c r="E3243" s="1"/>
      <c r="F3243" s="1"/>
      <c r="G3243" s="1"/>
      <c r="H3243" s="1"/>
      <c r="I3243" s="99"/>
      <c r="J3243" s="99"/>
      <c r="K3243" s="99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</row>
    <row r="3244" spans="4:35">
      <c r="D3244" s="1"/>
      <c r="E3244" s="1"/>
      <c r="F3244" s="1"/>
      <c r="G3244" s="1"/>
      <c r="H3244" s="1"/>
      <c r="I3244" s="99"/>
      <c r="J3244" s="99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</row>
    <row r="3245" spans="4:35">
      <c r="D3245" s="1"/>
      <c r="E3245" s="1"/>
      <c r="F3245" s="1"/>
      <c r="G3245" s="1"/>
      <c r="H3245" s="1"/>
      <c r="I3245" s="99"/>
      <c r="J3245" s="99"/>
      <c r="K3245" s="99"/>
      <c r="L3245" s="99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</row>
    <row r="3246" spans="4:35">
      <c r="D3246" s="1"/>
      <c r="E3246" s="1"/>
      <c r="F3246" s="1"/>
      <c r="G3246" s="1"/>
      <c r="H3246" s="1"/>
      <c r="I3246" s="99"/>
      <c r="J3246" s="99"/>
      <c r="K3246" s="99"/>
      <c r="L3246" s="99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99"/>
      <c r="Z3246" s="1"/>
      <c r="AA3246" s="1"/>
      <c r="AB3246" s="1"/>
      <c r="AC3246" s="99"/>
      <c r="AD3246" s="1"/>
      <c r="AE3246" s="1"/>
      <c r="AF3246" s="1"/>
      <c r="AG3246" s="1"/>
      <c r="AH3246" s="1"/>
      <c r="AI3246" s="1"/>
    </row>
    <row r="3247" spans="4:35">
      <c r="D3247" s="1"/>
      <c r="E3247" s="1"/>
      <c r="F3247" s="1"/>
      <c r="G3247" s="1"/>
      <c r="H3247" s="1"/>
      <c r="I3247" s="99"/>
      <c r="J3247" s="99"/>
      <c r="K3247" s="99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</row>
    <row r="3248" spans="4:35">
      <c r="D3248" s="1"/>
      <c r="E3248" s="1"/>
      <c r="F3248" s="1"/>
      <c r="G3248" s="1"/>
      <c r="H3248" s="1"/>
      <c r="I3248" s="99"/>
      <c r="J3248" s="99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</row>
    <row r="3249" spans="4:35">
      <c r="D3249" s="1"/>
      <c r="E3249" s="1"/>
      <c r="F3249" s="1"/>
      <c r="G3249" s="1"/>
      <c r="H3249" s="1"/>
      <c r="I3249" s="99"/>
      <c r="J3249" s="99"/>
      <c r="K3249" s="99"/>
      <c r="L3249" s="99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99"/>
      <c r="Z3249" s="1"/>
      <c r="AA3249" s="1"/>
      <c r="AB3249" s="1"/>
      <c r="AC3249" s="99"/>
      <c r="AD3249" s="1"/>
      <c r="AE3249" s="1"/>
      <c r="AF3249" s="1"/>
      <c r="AG3249" s="1"/>
      <c r="AH3249" s="1"/>
      <c r="AI3249" s="1"/>
    </row>
    <row r="3250" spans="4:35">
      <c r="D3250" s="1"/>
      <c r="E3250" s="1"/>
      <c r="F3250" s="1"/>
      <c r="G3250" s="1"/>
      <c r="H3250" s="1"/>
      <c r="I3250" s="99"/>
      <c r="J3250" s="99"/>
      <c r="K3250" s="99"/>
      <c r="L3250" s="99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99"/>
      <c r="Z3250" s="1"/>
      <c r="AA3250" s="1"/>
      <c r="AB3250" s="1"/>
      <c r="AC3250" s="99"/>
      <c r="AD3250" s="1"/>
      <c r="AE3250" s="1"/>
      <c r="AF3250" s="1"/>
      <c r="AG3250" s="1"/>
      <c r="AH3250" s="1"/>
      <c r="AI3250" s="1"/>
    </row>
    <row r="3251" spans="4:35">
      <c r="D3251" s="1"/>
      <c r="E3251" s="1"/>
      <c r="F3251" s="1"/>
      <c r="G3251" s="1"/>
      <c r="H3251" s="1"/>
      <c r="I3251" s="99"/>
      <c r="J3251" s="99"/>
      <c r="K3251" s="99"/>
      <c r="L3251" s="99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99"/>
      <c r="Z3251" s="1"/>
      <c r="AA3251" s="1"/>
      <c r="AB3251" s="1"/>
      <c r="AC3251" s="99"/>
      <c r="AD3251" s="1"/>
      <c r="AE3251" s="1"/>
      <c r="AF3251" s="1"/>
      <c r="AG3251" s="1"/>
      <c r="AH3251" s="1"/>
      <c r="AI3251" s="1"/>
    </row>
    <row r="3252" spans="4:35">
      <c r="D3252" s="1"/>
      <c r="E3252" s="1"/>
      <c r="F3252" s="1"/>
      <c r="G3252" s="1"/>
      <c r="H3252" s="1"/>
      <c r="I3252" s="99"/>
      <c r="J3252" s="99"/>
      <c r="K3252" s="99"/>
      <c r="L3252" s="99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99"/>
      <c r="Z3252" s="1"/>
      <c r="AA3252" s="1"/>
      <c r="AB3252" s="1"/>
      <c r="AC3252" s="99"/>
      <c r="AD3252" s="1"/>
      <c r="AE3252" s="1"/>
      <c r="AF3252" s="1"/>
      <c r="AG3252" s="1"/>
      <c r="AH3252" s="1"/>
      <c r="AI3252" s="1"/>
    </row>
    <row r="3253" spans="4:35">
      <c r="D3253" s="1"/>
      <c r="E3253" s="1"/>
      <c r="F3253" s="1"/>
      <c r="G3253" s="1"/>
      <c r="H3253" s="1"/>
      <c r="I3253" s="99"/>
      <c r="J3253" s="99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</row>
    <row r="3254" spans="4:35">
      <c r="D3254" s="1"/>
      <c r="E3254" s="1"/>
      <c r="F3254" s="1"/>
      <c r="G3254" s="1"/>
      <c r="H3254" s="1"/>
      <c r="I3254" s="99"/>
      <c r="J3254" s="99"/>
      <c r="K3254" s="99"/>
      <c r="L3254" s="99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99"/>
      <c r="Z3254" s="99"/>
      <c r="AA3254" s="1"/>
      <c r="AB3254" s="1"/>
      <c r="AC3254" s="99"/>
      <c r="AD3254" s="1"/>
      <c r="AE3254" s="1"/>
      <c r="AF3254" s="1"/>
      <c r="AG3254" s="1"/>
      <c r="AH3254" s="1"/>
      <c r="AI3254" s="1"/>
    </row>
    <row r="3255" spans="4:35">
      <c r="D3255" s="1"/>
      <c r="E3255" s="1"/>
      <c r="F3255" s="1"/>
      <c r="G3255" s="1"/>
      <c r="H3255" s="1"/>
      <c r="I3255" s="99"/>
      <c r="J3255" s="99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</row>
    <row r="3256" spans="4:35">
      <c r="D3256" s="1"/>
      <c r="E3256" s="1"/>
      <c r="F3256" s="1"/>
      <c r="G3256" s="1"/>
      <c r="H3256" s="1"/>
      <c r="I3256" s="99"/>
      <c r="J3256" s="99"/>
      <c r="K3256" s="99"/>
      <c r="L3256" s="99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99"/>
      <c r="Z3256" s="99"/>
      <c r="AA3256" s="1"/>
      <c r="AB3256" s="1"/>
      <c r="AC3256" s="99"/>
      <c r="AD3256" s="1"/>
      <c r="AE3256" s="1"/>
      <c r="AF3256" s="1"/>
      <c r="AG3256" s="1"/>
      <c r="AH3256" s="1"/>
      <c r="AI3256" s="1"/>
    </row>
    <row r="3257" spans="4:35">
      <c r="D3257" s="1"/>
      <c r="E3257" s="1"/>
      <c r="F3257" s="1"/>
      <c r="G3257" s="1"/>
      <c r="H3257" s="1"/>
      <c r="I3257" s="99"/>
      <c r="J3257" s="99"/>
      <c r="K3257" s="99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</row>
    <row r="3258" spans="4:35">
      <c r="D3258" s="1"/>
      <c r="E3258" s="1"/>
      <c r="F3258" s="1"/>
      <c r="G3258" s="1"/>
      <c r="H3258" s="1"/>
      <c r="I3258" s="99"/>
      <c r="J3258" s="99"/>
      <c r="K3258" s="99"/>
      <c r="L3258" s="99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99"/>
      <c r="Z3258" s="99"/>
      <c r="AA3258" s="1"/>
      <c r="AB3258" s="1"/>
      <c r="AC3258" s="99"/>
      <c r="AD3258" s="1"/>
      <c r="AE3258" s="1"/>
      <c r="AF3258" s="1"/>
      <c r="AG3258" s="1"/>
      <c r="AH3258" s="1"/>
      <c r="AI3258" s="1"/>
    </row>
    <row r="3259" spans="4:35">
      <c r="D3259" s="1"/>
      <c r="E3259" s="1"/>
      <c r="F3259" s="1"/>
      <c r="G3259" s="1"/>
      <c r="H3259" s="1"/>
      <c r="I3259" s="99"/>
      <c r="J3259" s="99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</row>
    <row r="3260" spans="4:35">
      <c r="D3260" s="1"/>
      <c r="E3260" s="1"/>
      <c r="F3260" s="1"/>
      <c r="G3260" s="1"/>
      <c r="H3260" s="1"/>
      <c r="I3260" s="99"/>
      <c r="J3260" s="99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</row>
    <row r="3261" spans="4:35">
      <c r="D3261" s="1"/>
      <c r="E3261" s="1"/>
      <c r="F3261" s="1"/>
      <c r="G3261" s="1"/>
      <c r="H3261" s="1"/>
      <c r="I3261" s="99"/>
      <c r="J3261" s="99"/>
      <c r="K3261" s="99"/>
      <c r="L3261" s="99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99"/>
      <c r="Z3261" s="1"/>
      <c r="AA3261" s="1"/>
      <c r="AB3261" s="1"/>
      <c r="AC3261" s="99"/>
      <c r="AD3261" s="1"/>
      <c r="AE3261" s="1"/>
      <c r="AF3261" s="1"/>
      <c r="AG3261" s="1"/>
      <c r="AH3261" s="1"/>
      <c r="AI3261" s="1"/>
    </row>
    <row r="3262" spans="4:35">
      <c r="D3262" s="1"/>
      <c r="E3262" s="1"/>
      <c r="F3262" s="1"/>
      <c r="G3262" s="1"/>
      <c r="H3262" s="1"/>
      <c r="I3262" s="99"/>
      <c r="J3262" s="99"/>
      <c r="K3262" s="99"/>
      <c r="L3262" s="99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99"/>
      <c r="Z3262" s="99"/>
      <c r="AA3262" s="1"/>
      <c r="AB3262" s="1"/>
      <c r="AC3262" s="99"/>
      <c r="AD3262" s="1"/>
      <c r="AE3262" s="1"/>
      <c r="AF3262" s="1"/>
      <c r="AG3262" s="1"/>
      <c r="AH3262" s="1"/>
      <c r="AI3262" s="1"/>
    </row>
    <row r="3263" spans="4:35">
      <c r="D3263" s="1"/>
      <c r="E3263" s="1"/>
      <c r="F3263" s="1"/>
      <c r="G3263" s="1"/>
      <c r="H3263" s="1"/>
      <c r="I3263" s="99"/>
      <c r="J3263" s="99"/>
      <c r="K3263" s="99"/>
      <c r="L3263" s="99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99"/>
      <c r="Z3263" s="99"/>
      <c r="AA3263" s="1"/>
      <c r="AB3263" s="1"/>
      <c r="AC3263" s="99"/>
      <c r="AD3263" s="1"/>
      <c r="AE3263" s="1"/>
      <c r="AF3263" s="1"/>
      <c r="AG3263" s="1"/>
      <c r="AH3263" s="1"/>
      <c r="AI3263" s="1"/>
    </row>
    <row r="3264" spans="4:35">
      <c r="D3264" s="1"/>
      <c r="E3264" s="1"/>
      <c r="F3264" s="1"/>
      <c r="G3264" s="1"/>
      <c r="H3264" s="1"/>
      <c r="I3264" s="99"/>
      <c r="J3264" s="99"/>
      <c r="K3264" s="99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</row>
    <row r="3265" spans="4:35">
      <c r="D3265" s="1"/>
      <c r="E3265" s="1"/>
      <c r="F3265" s="1"/>
      <c r="G3265" s="1"/>
      <c r="H3265" s="1"/>
      <c r="I3265" s="99"/>
      <c r="J3265" s="99"/>
      <c r="K3265" s="99"/>
      <c r="L3265" s="99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99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</row>
    <row r="3266" spans="4:35">
      <c r="D3266" s="1"/>
      <c r="E3266" s="1"/>
      <c r="F3266" s="1"/>
      <c r="G3266" s="1"/>
      <c r="H3266" s="1"/>
      <c r="I3266" s="99"/>
      <c r="J3266" s="99"/>
      <c r="K3266" s="99"/>
      <c r="L3266" s="99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99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</row>
    <row r="3267" spans="4:35">
      <c r="D3267" s="1"/>
      <c r="E3267" s="1"/>
      <c r="F3267" s="1"/>
      <c r="G3267" s="1"/>
      <c r="H3267" s="1"/>
      <c r="I3267" s="99"/>
      <c r="J3267" s="99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</row>
    <row r="3268" spans="4:35">
      <c r="D3268" s="1"/>
      <c r="E3268" s="1"/>
      <c r="F3268" s="1"/>
      <c r="G3268" s="1"/>
      <c r="H3268" s="1"/>
      <c r="I3268" s="99"/>
      <c r="J3268" s="99"/>
      <c r="K3268" s="99"/>
      <c r="L3268" s="99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99"/>
      <c r="Z3268" s="1"/>
      <c r="AA3268" s="1"/>
      <c r="AB3268" s="1"/>
      <c r="AC3268" s="99"/>
      <c r="AD3268" s="1"/>
      <c r="AE3268" s="1"/>
      <c r="AF3268" s="1"/>
      <c r="AG3268" s="1"/>
      <c r="AH3268" s="1"/>
      <c r="AI3268" s="1"/>
    </row>
    <row r="3269" spans="4:35">
      <c r="D3269" s="1"/>
      <c r="E3269" s="1"/>
      <c r="F3269" s="1"/>
      <c r="G3269" s="1"/>
      <c r="H3269" s="1"/>
      <c r="I3269" s="99"/>
      <c r="J3269" s="99"/>
      <c r="K3269" s="99"/>
      <c r="L3269" s="99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99"/>
      <c r="Z3269" s="99"/>
      <c r="AA3269" s="1"/>
      <c r="AB3269" s="1"/>
      <c r="AC3269" s="99"/>
      <c r="AD3269" s="1"/>
      <c r="AE3269" s="1"/>
      <c r="AF3269" s="1"/>
      <c r="AG3269" s="1"/>
      <c r="AH3269" s="1"/>
      <c r="AI3269" s="1"/>
    </row>
    <row r="3270" spans="4:35">
      <c r="D3270" s="1"/>
      <c r="E3270" s="1"/>
      <c r="F3270" s="1"/>
      <c r="G3270" s="1"/>
      <c r="H3270" s="1"/>
      <c r="I3270" s="99"/>
      <c r="J3270" s="99"/>
      <c r="K3270" s="99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</row>
    <row r="3271" spans="4:35">
      <c r="D3271" s="1"/>
      <c r="E3271" s="1"/>
      <c r="F3271" s="1"/>
      <c r="G3271" s="1"/>
      <c r="H3271" s="1"/>
      <c r="I3271" s="99"/>
      <c r="J3271" s="99"/>
      <c r="K3271" s="99"/>
      <c r="L3271" s="99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99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</row>
    <row r="3272" spans="4:35">
      <c r="D3272" s="1"/>
      <c r="E3272" s="1"/>
      <c r="F3272" s="1"/>
      <c r="G3272" s="1"/>
      <c r="H3272" s="1"/>
      <c r="I3272" s="99"/>
      <c r="J3272" s="99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</row>
    <row r="3273" spans="4:35">
      <c r="D3273" s="1"/>
      <c r="E3273" s="1"/>
      <c r="F3273" s="1"/>
      <c r="G3273" s="1"/>
      <c r="H3273" s="1"/>
      <c r="I3273" s="99"/>
      <c r="J3273" s="99"/>
      <c r="K3273" s="99"/>
      <c r="L3273" s="99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99"/>
      <c r="Z3273" s="99"/>
      <c r="AA3273" s="1"/>
      <c r="AB3273" s="1"/>
      <c r="AC3273" s="99"/>
      <c r="AD3273" s="1"/>
      <c r="AE3273" s="1"/>
      <c r="AF3273" s="1"/>
      <c r="AG3273" s="1"/>
      <c r="AH3273" s="1"/>
      <c r="AI3273" s="1"/>
    </row>
    <row r="3274" spans="4:35">
      <c r="D3274" s="1"/>
      <c r="E3274" s="1"/>
      <c r="F3274" s="1"/>
      <c r="G3274" s="1"/>
      <c r="H3274" s="1"/>
      <c r="I3274" s="99"/>
      <c r="J3274" s="99"/>
      <c r="K3274" s="99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</row>
    <row r="3275" spans="4:35">
      <c r="D3275" s="1"/>
      <c r="E3275" s="1"/>
      <c r="F3275" s="1"/>
      <c r="G3275" s="1"/>
      <c r="H3275" s="1"/>
      <c r="I3275" s="99"/>
      <c r="J3275" s="99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</row>
    <row r="3276" spans="4:35">
      <c r="D3276" s="1"/>
      <c r="E3276" s="1"/>
      <c r="F3276" s="1"/>
      <c r="G3276" s="1"/>
      <c r="H3276" s="1"/>
      <c r="I3276" s="99"/>
      <c r="J3276" s="99"/>
      <c r="K3276" s="99"/>
      <c r="L3276" s="99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99"/>
      <c r="Z3276" s="1"/>
      <c r="AA3276" s="1"/>
      <c r="AB3276" s="1"/>
      <c r="AC3276" s="99"/>
      <c r="AD3276" s="1"/>
      <c r="AE3276" s="1"/>
      <c r="AF3276" s="1"/>
      <c r="AG3276" s="1"/>
      <c r="AH3276" s="1"/>
      <c r="AI3276" s="1"/>
    </row>
    <row r="3277" spans="4:35">
      <c r="D3277" s="1"/>
      <c r="E3277" s="1"/>
      <c r="F3277" s="1"/>
      <c r="G3277" s="1"/>
      <c r="H3277" s="1"/>
      <c r="I3277" s="99"/>
      <c r="J3277" s="99"/>
      <c r="K3277" s="99"/>
      <c r="L3277" s="99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99"/>
      <c r="Z3277" s="1"/>
      <c r="AA3277" s="1"/>
      <c r="AB3277" s="1"/>
      <c r="AC3277" s="99"/>
      <c r="AD3277" s="1"/>
      <c r="AE3277" s="1"/>
      <c r="AF3277" s="1"/>
      <c r="AG3277" s="1"/>
      <c r="AH3277" s="1"/>
      <c r="AI3277" s="1"/>
    </row>
    <row r="3278" spans="4:35">
      <c r="D3278" s="1"/>
      <c r="E3278" s="1"/>
      <c r="F3278" s="1"/>
      <c r="G3278" s="1"/>
      <c r="H3278" s="1"/>
      <c r="I3278" s="99"/>
      <c r="J3278" s="99"/>
      <c r="K3278" s="99"/>
      <c r="L3278" s="99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99"/>
      <c r="Z3278" s="1"/>
      <c r="AA3278" s="1"/>
      <c r="AB3278" s="1"/>
      <c r="AC3278" s="99"/>
      <c r="AD3278" s="1"/>
      <c r="AE3278" s="1"/>
      <c r="AF3278" s="1"/>
      <c r="AG3278" s="1"/>
      <c r="AH3278" s="1"/>
      <c r="AI3278" s="1"/>
    </row>
    <row r="3279" spans="4:35">
      <c r="D3279" s="1"/>
      <c r="E3279" s="1"/>
      <c r="F3279" s="1"/>
      <c r="G3279" s="1"/>
      <c r="H3279" s="1"/>
      <c r="I3279" s="99"/>
      <c r="J3279" s="99"/>
      <c r="K3279" s="99"/>
      <c r="L3279" s="99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99"/>
      <c r="Z3279" s="1"/>
      <c r="AA3279" s="1"/>
      <c r="AB3279" s="1"/>
      <c r="AC3279" s="99"/>
      <c r="AD3279" s="1"/>
      <c r="AE3279" s="1"/>
      <c r="AF3279" s="1"/>
      <c r="AG3279" s="1"/>
      <c r="AH3279" s="1"/>
      <c r="AI3279" s="1"/>
    </row>
    <row r="3280" spans="4:35">
      <c r="D3280" s="1"/>
      <c r="E3280" s="1"/>
      <c r="F3280" s="1"/>
      <c r="G3280" s="1"/>
      <c r="H3280" s="1"/>
      <c r="I3280" s="99"/>
      <c r="J3280" s="99"/>
      <c r="K3280" s="99"/>
      <c r="L3280" s="99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99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</row>
    <row r="3281" spans="4:35">
      <c r="D3281" s="1"/>
      <c r="E3281" s="1"/>
      <c r="F3281" s="1"/>
      <c r="G3281" s="1"/>
      <c r="H3281" s="1"/>
      <c r="I3281" s="99"/>
      <c r="J3281" s="99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</row>
    <row r="3282" spans="4:35">
      <c r="D3282" s="1"/>
      <c r="E3282" s="1"/>
      <c r="F3282" s="1"/>
      <c r="G3282" s="1"/>
      <c r="H3282" s="1"/>
      <c r="I3282" s="99"/>
      <c r="J3282" s="99"/>
      <c r="K3282" s="99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</row>
    <row r="3283" spans="4:35">
      <c r="D3283" s="1"/>
      <c r="E3283" s="1"/>
      <c r="F3283" s="1"/>
      <c r="G3283" s="1"/>
      <c r="H3283" s="1"/>
      <c r="I3283" s="99"/>
      <c r="J3283" s="99"/>
      <c r="K3283" s="99"/>
      <c r="L3283" s="99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</row>
    <row r="3284" spans="4:35">
      <c r="D3284" s="1"/>
      <c r="E3284" s="1"/>
      <c r="F3284" s="1"/>
      <c r="G3284" s="1"/>
      <c r="H3284" s="1"/>
      <c r="I3284" s="99"/>
      <c r="J3284" s="99"/>
      <c r="K3284" s="99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</row>
    <row r="3285" spans="4:35">
      <c r="D3285" s="1"/>
      <c r="E3285" s="1"/>
      <c r="F3285" s="1"/>
      <c r="G3285" s="1"/>
      <c r="H3285" s="1"/>
      <c r="I3285" s="99"/>
      <c r="J3285" s="99"/>
      <c r="K3285" s="99"/>
      <c r="L3285" s="99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</row>
    <row r="3286" spans="4:35">
      <c r="D3286" s="1"/>
      <c r="E3286" s="1"/>
      <c r="F3286" s="1"/>
      <c r="G3286" s="1"/>
      <c r="H3286" s="1"/>
      <c r="I3286" s="99"/>
      <c r="J3286" s="99"/>
      <c r="K3286" s="99"/>
      <c r="L3286" s="99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99"/>
      <c r="Z3286" s="1"/>
      <c r="AA3286" s="1"/>
      <c r="AB3286" s="1"/>
      <c r="AC3286" s="99"/>
      <c r="AD3286" s="1"/>
      <c r="AE3286" s="1"/>
      <c r="AF3286" s="1"/>
      <c r="AG3286" s="1"/>
      <c r="AH3286" s="1"/>
      <c r="AI3286" s="1"/>
    </row>
    <row r="3287" spans="4:35">
      <c r="D3287" s="1"/>
      <c r="E3287" s="1"/>
      <c r="F3287" s="1"/>
      <c r="G3287" s="1"/>
      <c r="H3287" s="1"/>
      <c r="I3287" s="99"/>
      <c r="J3287" s="99"/>
      <c r="K3287" s="99"/>
      <c r="L3287" s="99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99"/>
      <c r="Z3287" s="1"/>
      <c r="AA3287" s="1"/>
      <c r="AB3287" s="1"/>
      <c r="AC3287" s="99"/>
      <c r="AD3287" s="1"/>
      <c r="AE3287" s="1"/>
      <c r="AF3287" s="1"/>
      <c r="AG3287" s="1"/>
      <c r="AH3287" s="1"/>
      <c r="AI3287" s="1"/>
    </row>
    <row r="3288" spans="4:35">
      <c r="D3288" s="1"/>
      <c r="E3288" s="1"/>
      <c r="F3288" s="1"/>
      <c r="G3288" s="1"/>
      <c r="H3288" s="1"/>
      <c r="I3288" s="99"/>
      <c r="J3288" s="99"/>
      <c r="K3288" s="99"/>
      <c r="L3288" s="99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</row>
    <row r="3289" spans="4:35">
      <c r="D3289" s="1"/>
      <c r="E3289" s="1"/>
      <c r="F3289" s="1"/>
      <c r="G3289" s="1"/>
      <c r="H3289" s="1"/>
      <c r="I3289" s="99"/>
      <c r="J3289" s="99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</row>
    <row r="3290" spans="4:35">
      <c r="D3290" s="1"/>
      <c r="E3290" s="1"/>
      <c r="F3290" s="1"/>
      <c r="G3290" s="1"/>
      <c r="H3290" s="1"/>
      <c r="I3290" s="99"/>
      <c r="J3290" s="99"/>
      <c r="K3290" s="99"/>
      <c r="L3290" s="99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99"/>
      <c r="Z3290" s="99"/>
      <c r="AA3290" s="1"/>
      <c r="AB3290" s="1"/>
      <c r="AC3290" s="99"/>
      <c r="AD3290" s="1"/>
      <c r="AE3290" s="1"/>
      <c r="AF3290" s="1"/>
      <c r="AG3290" s="1"/>
      <c r="AH3290" s="1"/>
      <c r="AI3290" s="1"/>
    </row>
    <row r="3291" spans="4:35">
      <c r="D3291" s="1"/>
      <c r="E3291" s="1"/>
      <c r="F3291" s="1"/>
      <c r="G3291" s="1"/>
      <c r="H3291" s="1"/>
      <c r="I3291" s="99"/>
      <c r="J3291" s="99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</row>
    <row r="3292" spans="4:35">
      <c r="D3292" s="1"/>
      <c r="E3292" s="1"/>
      <c r="F3292" s="1"/>
      <c r="G3292" s="1"/>
      <c r="H3292" s="1"/>
      <c r="I3292" s="99"/>
      <c r="J3292" s="99"/>
      <c r="K3292" s="99"/>
      <c r="L3292" s="99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99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</row>
    <row r="3293" spans="4:35">
      <c r="D3293" s="1"/>
      <c r="E3293" s="1"/>
      <c r="F3293" s="1"/>
      <c r="G3293" s="1"/>
      <c r="H3293" s="1"/>
      <c r="I3293" s="99"/>
      <c r="J3293" s="99"/>
      <c r="K3293" s="99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</row>
    <row r="3294" spans="4:35">
      <c r="D3294" s="1"/>
      <c r="E3294" s="1"/>
      <c r="F3294" s="1"/>
      <c r="G3294" s="1"/>
      <c r="H3294" s="1"/>
      <c r="I3294" s="99"/>
      <c r="J3294" s="99"/>
      <c r="K3294" s="99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</row>
    <row r="3295" spans="4:35">
      <c r="D3295" s="1"/>
      <c r="E3295" s="1"/>
      <c r="F3295" s="1"/>
      <c r="G3295" s="1"/>
      <c r="H3295" s="1"/>
      <c r="I3295" s="99"/>
      <c r="J3295" s="99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</row>
    <row r="3296" spans="4:35">
      <c r="D3296" s="1"/>
      <c r="E3296" s="1"/>
      <c r="F3296" s="1"/>
      <c r="G3296" s="1"/>
      <c r="H3296" s="1"/>
      <c r="I3296" s="99"/>
      <c r="J3296" s="99"/>
      <c r="K3296" s="99"/>
      <c r="L3296" s="99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99"/>
      <c r="Z3296" s="99"/>
      <c r="AA3296" s="1"/>
      <c r="AB3296" s="1"/>
      <c r="AC3296" s="99"/>
      <c r="AD3296" s="1"/>
      <c r="AE3296" s="1"/>
      <c r="AF3296" s="1"/>
      <c r="AG3296" s="1"/>
      <c r="AH3296" s="1"/>
      <c r="AI3296" s="1"/>
    </row>
    <row r="3297" spans="4:35">
      <c r="D3297" s="1"/>
      <c r="E3297" s="1"/>
      <c r="F3297" s="1"/>
      <c r="G3297" s="1"/>
      <c r="H3297" s="1"/>
      <c r="I3297" s="99"/>
      <c r="J3297" s="99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</row>
    <row r="3298" spans="4:35">
      <c r="D3298" s="1"/>
      <c r="E3298" s="1"/>
      <c r="F3298" s="1"/>
      <c r="G3298" s="1"/>
      <c r="H3298" s="1"/>
      <c r="I3298" s="99"/>
      <c r="J3298" s="99"/>
      <c r="K3298" s="99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</row>
    <row r="3299" spans="4:35">
      <c r="D3299" s="1"/>
      <c r="E3299" s="1"/>
      <c r="F3299" s="1"/>
      <c r="G3299" s="1"/>
      <c r="H3299" s="1"/>
      <c r="I3299" s="99"/>
      <c r="J3299" s="99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</row>
    <row r="3300" spans="4:35">
      <c r="D3300" s="1"/>
      <c r="E3300" s="1"/>
      <c r="F3300" s="1"/>
      <c r="G3300" s="1"/>
      <c r="H3300" s="1"/>
      <c r="I3300" s="99"/>
      <c r="J3300" s="99"/>
      <c r="K3300" s="99"/>
      <c r="L3300" s="99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99"/>
      <c r="Z3300" s="1"/>
      <c r="AA3300" s="1"/>
      <c r="AB3300" s="1"/>
      <c r="AC3300" s="99"/>
      <c r="AD3300" s="1"/>
      <c r="AE3300" s="1"/>
      <c r="AF3300" s="1"/>
      <c r="AG3300" s="1"/>
      <c r="AH3300" s="1"/>
      <c r="AI3300" s="1"/>
    </row>
    <row r="3301" spans="4:35">
      <c r="D3301" s="1"/>
      <c r="E3301" s="1"/>
      <c r="F3301" s="1"/>
      <c r="G3301" s="1"/>
      <c r="H3301" s="1"/>
      <c r="I3301" s="99"/>
      <c r="J3301" s="99"/>
      <c r="K3301" s="99"/>
      <c r="L3301" s="99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99"/>
      <c r="Z3301" s="1"/>
      <c r="AA3301" s="1"/>
      <c r="AB3301" s="1"/>
      <c r="AC3301" s="99"/>
      <c r="AD3301" s="1"/>
      <c r="AE3301" s="1"/>
      <c r="AF3301" s="1"/>
      <c r="AG3301" s="1"/>
      <c r="AH3301" s="1"/>
      <c r="AI3301" s="1"/>
    </row>
    <row r="3302" spans="4:35">
      <c r="D3302" s="1"/>
      <c r="E3302" s="1"/>
      <c r="F3302" s="1"/>
      <c r="G3302" s="1"/>
      <c r="H3302" s="1"/>
      <c r="I3302" s="99"/>
      <c r="J3302" s="99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</row>
    <row r="3303" spans="4:35">
      <c r="D3303" s="1"/>
      <c r="E3303" s="1"/>
      <c r="F3303" s="1"/>
      <c r="G3303" s="1"/>
      <c r="H3303" s="1"/>
      <c r="I3303" s="99"/>
      <c r="J3303" s="99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</row>
    <row r="3304" spans="4:35">
      <c r="D3304" s="1"/>
      <c r="E3304" s="1"/>
      <c r="F3304" s="1"/>
      <c r="G3304" s="1"/>
      <c r="H3304" s="1"/>
      <c r="I3304" s="99"/>
      <c r="J3304" s="99"/>
      <c r="K3304" s="99"/>
      <c r="L3304" s="99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99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</row>
    <row r="3305" spans="4:35">
      <c r="D3305" s="1"/>
      <c r="E3305" s="1"/>
      <c r="F3305" s="1"/>
      <c r="G3305" s="1"/>
      <c r="H3305" s="1"/>
      <c r="I3305" s="99"/>
      <c r="J3305" s="99"/>
      <c r="K3305" s="99"/>
      <c r="L3305" s="99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</row>
    <row r="3306" spans="4:35">
      <c r="D3306" s="1"/>
      <c r="E3306" s="1"/>
      <c r="F3306" s="1"/>
      <c r="G3306" s="1"/>
      <c r="H3306" s="1"/>
      <c r="I3306" s="99"/>
      <c r="J3306" s="99"/>
      <c r="K3306" s="99"/>
      <c r="L3306" s="99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99"/>
      <c r="Z3306" s="1"/>
      <c r="AA3306" s="1"/>
      <c r="AB3306" s="1"/>
      <c r="AC3306" s="99"/>
      <c r="AD3306" s="1"/>
      <c r="AE3306" s="1"/>
      <c r="AF3306" s="1"/>
      <c r="AG3306" s="1"/>
      <c r="AH3306" s="1"/>
      <c r="AI3306" s="1"/>
    </row>
    <row r="3307" spans="4:35">
      <c r="D3307" s="1"/>
      <c r="E3307" s="1"/>
      <c r="F3307" s="1"/>
      <c r="G3307" s="1"/>
      <c r="H3307" s="1"/>
      <c r="I3307" s="99"/>
      <c r="J3307" s="99"/>
      <c r="K3307" s="99"/>
      <c r="L3307" s="99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99"/>
      <c r="Z3307" s="99"/>
      <c r="AA3307" s="1"/>
      <c r="AB3307" s="1"/>
      <c r="AC3307" s="99"/>
      <c r="AD3307" s="1"/>
      <c r="AE3307" s="1"/>
      <c r="AF3307" s="1"/>
      <c r="AG3307" s="1"/>
      <c r="AH3307" s="1"/>
      <c r="AI3307" s="1"/>
    </row>
    <row r="3308" spans="4:35">
      <c r="D3308" s="1"/>
      <c r="E3308" s="1"/>
      <c r="F3308" s="1"/>
      <c r="G3308" s="1"/>
      <c r="H3308" s="1"/>
      <c r="I3308" s="99"/>
      <c r="J3308" s="99"/>
      <c r="K3308" s="99"/>
      <c r="L3308" s="99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</row>
    <row r="3309" spans="4:35">
      <c r="D3309" s="1"/>
      <c r="E3309" s="1"/>
      <c r="F3309" s="1"/>
      <c r="G3309" s="1"/>
      <c r="H3309" s="1"/>
      <c r="I3309" s="99"/>
      <c r="J3309" s="99"/>
      <c r="K3309" s="99"/>
      <c r="L3309" s="99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99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</row>
    <row r="3310" spans="4:35">
      <c r="D3310" s="1"/>
      <c r="E3310" s="1"/>
      <c r="F3310" s="1"/>
      <c r="G3310" s="1"/>
      <c r="H3310" s="1"/>
      <c r="I3310" s="99"/>
      <c r="J3310" s="99"/>
      <c r="K3310" s="99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</row>
    <row r="3311" spans="4:35">
      <c r="D3311" s="1"/>
      <c r="E3311" s="1"/>
      <c r="F3311" s="1"/>
      <c r="G3311" s="1"/>
      <c r="H3311" s="1"/>
      <c r="I3311" s="99"/>
      <c r="J3311" s="99"/>
      <c r="K3311" s="99"/>
      <c r="L3311" s="99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</row>
    <row r="3312" spans="4:35">
      <c r="D3312" s="1"/>
      <c r="E3312" s="1"/>
      <c r="F3312" s="1"/>
      <c r="G3312" s="1"/>
      <c r="H3312" s="1"/>
      <c r="I3312" s="99"/>
      <c r="J3312" s="99"/>
      <c r="K3312" s="99"/>
      <c r="L3312" s="99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99"/>
      <c r="Z3312" s="1"/>
      <c r="AA3312" s="1"/>
      <c r="AB3312" s="1"/>
      <c r="AC3312" s="99"/>
      <c r="AD3312" s="1"/>
      <c r="AE3312" s="1"/>
      <c r="AF3312" s="1"/>
      <c r="AG3312" s="1"/>
      <c r="AH3312" s="1"/>
      <c r="AI3312" s="1"/>
    </row>
    <row r="3313" spans="4:35">
      <c r="D3313" s="1"/>
      <c r="E3313" s="1"/>
      <c r="F3313" s="1"/>
      <c r="G3313" s="1"/>
      <c r="H3313" s="1"/>
      <c r="I3313" s="99"/>
      <c r="J3313" s="99"/>
      <c r="K3313" s="99"/>
      <c r="L3313" s="99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99"/>
      <c r="Z3313" s="99"/>
      <c r="AA3313" s="1"/>
      <c r="AB3313" s="1"/>
      <c r="AC3313" s="99"/>
      <c r="AD3313" s="1"/>
      <c r="AE3313" s="1"/>
      <c r="AF3313" s="1"/>
      <c r="AG3313" s="1"/>
      <c r="AH3313" s="1"/>
      <c r="AI3313" s="1"/>
    </row>
    <row r="3314" spans="4:35">
      <c r="D3314" s="1"/>
      <c r="E3314" s="1"/>
      <c r="F3314" s="1"/>
      <c r="G3314" s="1"/>
      <c r="H3314" s="1"/>
      <c r="I3314" s="99"/>
      <c r="J3314" s="99"/>
      <c r="K3314" s="99"/>
      <c r="L3314" s="99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99"/>
      <c r="Z3314" s="99"/>
      <c r="AA3314" s="1"/>
      <c r="AB3314" s="1"/>
      <c r="AC3314" s="99"/>
      <c r="AD3314" s="1"/>
      <c r="AE3314" s="1"/>
      <c r="AF3314" s="1"/>
      <c r="AG3314" s="1"/>
      <c r="AH3314" s="1"/>
      <c r="AI3314" s="1"/>
    </row>
    <row r="3315" spans="4:35">
      <c r="D3315" s="1"/>
      <c r="E3315" s="1"/>
      <c r="F3315" s="1"/>
      <c r="G3315" s="1"/>
      <c r="H3315" s="1"/>
      <c r="I3315" s="99"/>
      <c r="J3315" s="99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</row>
    <row r="3316" spans="4:35">
      <c r="D3316" s="1"/>
      <c r="E3316" s="1"/>
      <c r="F3316" s="1"/>
      <c r="G3316" s="1"/>
      <c r="H3316" s="1"/>
      <c r="I3316" s="99"/>
      <c r="J3316" s="99"/>
      <c r="K3316" s="99"/>
      <c r="L3316" s="99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</row>
    <row r="3317" spans="4:35">
      <c r="D3317" s="1"/>
      <c r="E3317" s="1"/>
      <c r="F3317" s="1"/>
      <c r="G3317" s="1"/>
      <c r="H3317" s="1"/>
      <c r="I3317" s="99"/>
      <c r="J3317" s="99"/>
      <c r="K3317" s="99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</row>
    <row r="3318" spans="4:35">
      <c r="D3318" s="1"/>
      <c r="E3318" s="1"/>
      <c r="F3318" s="1"/>
      <c r="G3318" s="1"/>
      <c r="H3318" s="1"/>
      <c r="I3318" s="99"/>
      <c r="J3318" s="99"/>
      <c r="K3318" s="99"/>
      <c r="L3318" s="99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</row>
    <row r="3319" spans="4:35">
      <c r="D3319" s="1"/>
      <c r="E3319" s="1"/>
      <c r="F3319" s="1"/>
      <c r="G3319" s="1"/>
      <c r="H3319" s="1"/>
      <c r="I3319" s="99"/>
      <c r="J3319" s="99"/>
      <c r="K3319" s="99"/>
      <c r="L3319" s="99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99"/>
      <c r="Z3319" s="99"/>
      <c r="AA3319" s="1"/>
      <c r="AB3319" s="1"/>
      <c r="AC3319" s="99"/>
      <c r="AD3319" s="1"/>
      <c r="AE3319" s="1"/>
      <c r="AF3319" s="1"/>
      <c r="AG3319" s="1"/>
      <c r="AH3319" s="1"/>
      <c r="AI3319" s="1"/>
    </row>
    <row r="3320" spans="4:35">
      <c r="D3320" s="1"/>
      <c r="E3320" s="1"/>
      <c r="F3320" s="1"/>
      <c r="G3320" s="1"/>
      <c r="H3320" s="1"/>
      <c r="I3320" s="99"/>
      <c r="J3320" s="99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</row>
    <row r="3321" spans="4:35">
      <c r="D3321" s="1"/>
      <c r="E3321" s="1"/>
      <c r="F3321" s="1"/>
      <c r="G3321" s="1"/>
      <c r="H3321" s="1"/>
      <c r="I3321" s="99"/>
      <c r="J3321" s="99"/>
      <c r="K3321" s="99"/>
      <c r="L3321" s="99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99"/>
      <c r="Z3321" s="1"/>
      <c r="AA3321" s="1"/>
      <c r="AB3321" s="1"/>
      <c r="AC3321" s="99"/>
      <c r="AD3321" s="1"/>
      <c r="AE3321" s="1"/>
      <c r="AF3321" s="1"/>
      <c r="AG3321" s="1"/>
      <c r="AH3321" s="1"/>
      <c r="AI3321" s="1"/>
    </row>
    <row r="3322" spans="4:35">
      <c r="D3322" s="1"/>
      <c r="E3322" s="1"/>
      <c r="F3322" s="1"/>
      <c r="G3322" s="1"/>
      <c r="H3322" s="1"/>
      <c r="I3322" s="99"/>
      <c r="J3322" s="99"/>
      <c r="K3322" s="99"/>
      <c r="L3322" s="99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</row>
    <row r="3323" spans="4:35">
      <c r="D3323" s="1"/>
      <c r="E3323" s="1"/>
      <c r="F3323" s="1"/>
      <c r="G3323" s="1"/>
      <c r="H3323" s="1"/>
      <c r="I3323" s="99"/>
      <c r="J3323" s="99"/>
      <c r="K3323" s="99"/>
      <c r="L3323" s="99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99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</row>
    <row r="3324" spans="4:35">
      <c r="D3324" s="1"/>
      <c r="E3324" s="1"/>
      <c r="F3324" s="1"/>
      <c r="G3324" s="1"/>
      <c r="H3324" s="1"/>
      <c r="I3324" s="99"/>
      <c r="J3324" s="99"/>
      <c r="K3324" s="99"/>
      <c r="L3324" s="99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99"/>
      <c r="Z3324" s="1"/>
      <c r="AA3324" s="1"/>
      <c r="AB3324" s="1"/>
      <c r="AC3324" s="99"/>
      <c r="AD3324" s="1"/>
      <c r="AE3324" s="1"/>
      <c r="AF3324" s="1"/>
      <c r="AG3324" s="1"/>
      <c r="AH3324" s="1"/>
      <c r="AI3324" s="1"/>
    </row>
    <row r="3325" spans="4:35">
      <c r="D3325" s="1"/>
      <c r="E3325" s="1"/>
      <c r="F3325" s="1"/>
      <c r="G3325" s="1"/>
      <c r="H3325" s="1"/>
      <c r="I3325" s="99"/>
      <c r="J3325" s="99"/>
      <c r="K3325" s="99"/>
      <c r="L3325" s="99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99"/>
      <c r="Z3325" s="1"/>
      <c r="AA3325" s="1"/>
      <c r="AB3325" s="1"/>
      <c r="AC3325" s="99"/>
      <c r="AD3325" s="1"/>
      <c r="AE3325" s="1"/>
      <c r="AF3325" s="1"/>
      <c r="AG3325" s="1"/>
      <c r="AH3325" s="1"/>
      <c r="AI3325" s="1"/>
    </row>
    <row r="3326" spans="4:35">
      <c r="D3326" s="1"/>
      <c r="E3326" s="1"/>
      <c r="F3326" s="1"/>
      <c r="G3326" s="1"/>
      <c r="H3326" s="1"/>
      <c r="I3326" s="99"/>
      <c r="J3326" s="99"/>
      <c r="K3326" s="99"/>
      <c r="L3326" s="99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99"/>
      <c r="Z3326" s="1"/>
      <c r="AA3326" s="1"/>
      <c r="AB3326" s="1"/>
      <c r="AC3326" s="99"/>
      <c r="AD3326" s="1"/>
      <c r="AE3326" s="1"/>
      <c r="AF3326" s="1"/>
      <c r="AG3326" s="1"/>
      <c r="AH3326" s="1"/>
      <c r="AI3326" s="1"/>
    </row>
    <row r="3327" spans="4:35">
      <c r="D3327" s="1"/>
      <c r="E3327" s="1"/>
      <c r="F3327" s="1"/>
      <c r="G3327" s="1"/>
      <c r="H3327" s="1"/>
      <c r="I3327" s="99"/>
      <c r="J3327" s="99"/>
      <c r="K3327" s="99"/>
      <c r="L3327" s="99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99"/>
      <c r="Z3327" s="1"/>
      <c r="AA3327" s="1"/>
      <c r="AB3327" s="1"/>
      <c r="AC3327" s="99"/>
      <c r="AD3327" s="1"/>
      <c r="AE3327" s="1"/>
      <c r="AF3327" s="1"/>
      <c r="AG3327" s="1"/>
      <c r="AH3327" s="1"/>
      <c r="AI3327" s="1"/>
    </row>
    <row r="3328" spans="4:35">
      <c r="D3328" s="1"/>
      <c r="E3328" s="1"/>
      <c r="F3328" s="1"/>
      <c r="G3328" s="1"/>
      <c r="H3328" s="1"/>
      <c r="I3328" s="99"/>
      <c r="J3328" s="99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</row>
    <row r="3329" spans="4:35">
      <c r="D3329" s="1"/>
      <c r="E3329" s="1"/>
      <c r="F3329" s="1"/>
      <c r="G3329" s="1"/>
      <c r="H3329" s="1"/>
      <c r="I3329" s="99"/>
      <c r="J3329" s="99"/>
      <c r="K3329" s="99"/>
      <c r="L3329" s="99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99"/>
      <c r="Z3329" s="1"/>
      <c r="AA3329" s="1"/>
      <c r="AB3329" s="1"/>
      <c r="AC3329" s="99"/>
      <c r="AD3329" s="1"/>
      <c r="AE3329" s="1"/>
      <c r="AF3329" s="1"/>
      <c r="AG3329" s="1"/>
      <c r="AH3329" s="1"/>
      <c r="AI3329" s="1"/>
    </row>
    <row r="3330" spans="4:35">
      <c r="D3330" s="1"/>
      <c r="E3330" s="1"/>
      <c r="F3330" s="1"/>
      <c r="G3330" s="1"/>
      <c r="H3330" s="1"/>
      <c r="I3330" s="99"/>
      <c r="J3330" s="99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</row>
    <row r="3331" spans="4:35">
      <c r="D3331" s="1"/>
      <c r="E3331" s="1"/>
      <c r="F3331" s="1"/>
      <c r="G3331" s="1"/>
      <c r="H3331" s="1"/>
      <c r="I3331" s="99"/>
      <c r="J3331" s="99"/>
      <c r="K3331" s="99"/>
      <c r="L3331" s="99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99"/>
      <c r="Z3331" s="99"/>
      <c r="AA3331" s="1"/>
      <c r="AB3331" s="1"/>
      <c r="AC3331" s="99"/>
      <c r="AD3331" s="1"/>
      <c r="AE3331" s="1"/>
      <c r="AF3331" s="1"/>
      <c r="AG3331" s="1"/>
      <c r="AH3331" s="1"/>
      <c r="AI3331" s="1"/>
    </row>
    <row r="3332" spans="4:35">
      <c r="D3332" s="1"/>
      <c r="E3332" s="1"/>
      <c r="F3332" s="1"/>
      <c r="G3332" s="1"/>
      <c r="H3332" s="1"/>
      <c r="I3332" s="99"/>
      <c r="J3332" s="99"/>
      <c r="K3332" s="99"/>
      <c r="L3332" s="99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99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</row>
    <row r="3333" spans="4:35">
      <c r="D3333" s="1"/>
      <c r="E3333" s="1"/>
      <c r="F3333" s="1"/>
      <c r="G3333" s="1"/>
      <c r="H3333" s="1"/>
      <c r="I3333" s="99"/>
      <c r="J3333" s="99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</row>
    <row r="3334" spans="4:35">
      <c r="D3334" s="1"/>
      <c r="E3334" s="1"/>
      <c r="F3334" s="1"/>
      <c r="G3334" s="1"/>
      <c r="H3334" s="1"/>
      <c r="I3334" s="99"/>
      <c r="J3334" s="99"/>
      <c r="K3334" s="99"/>
      <c r="L3334" s="99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</row>
    <row r="3335" spans="4:35">
      <c r="D3335" s="1"/>
      <c r="E3335" s="1"/>
      <c r="F3335" s="1"/>
      <c r="G3335" s="1"/>
      <c r="H3335" s="1"/>
      <c r="I3335" s="99"/>
      <c r="J3335" s="99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</row>
    <row r="3336" spans="4:35">
      <c r="D3336" s="1"/>
      <c r="E3336" s="1"/>
      <c r="F3336" s="1"/>
      <c r="G3336" s="1"/>
      <c r="H3336" s="1"/>
      <c r="I3336" s="99"/>
      <c r="J3336" s="99"/>
      <c r="K3336" s="99"/>
      <c r="L3336" s="99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99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</row>
    <row r="3337" spans="4:35">
      <c r="D3337" s="1"/>
      <c r="E3337" s="1"/>
      <c r="F3337" s="1"/>
      <c r="G3337" s="1"/>
      <c r="H3337" s="1"/>
      <c r="I3337" s="99"/>
      <c r="J3337" s="99"/>
      <c r="K3337" s="99"/>
      <c r="L3337" s="99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99"/>
      <c r="Z3337" s="1"/>
      <c r="AA3337" s="1"/>
      <c r="AB3337" s="1"/>
      <c r="AC3337" s="99"/>
      <c r="AD3337" s="1"/>
      <c r="AE3337" s="1"/>
      <c r="AF3337" s="1"/>
      <c r="AG3337" s="1"/>
      <c r="AH3337" s="1"/>
      <c r="AI3337" s="1"/>
    </row>
    <row r="3338" spans="4:35">
      <c r="D3338" s="1"/>
      <c r="E3338" s="1"/>
      <c r="F3338" s="1"/>
      <c r="G3338" s="1"/>
      <c r="H3338" s="1"/>
      <c r="I3338" s="99"/>
      <c r="J3338" s="99"/>
      <c r="K3338" s="99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</row>
    <row r="3339" spans="4:35">
      <c r="D3339" s="1"/>
      <c r="E3339" s="1"/>
      <c r="F3339" s="1"/>
      <c r="G3339" s="1"/>
      <c r="H3339" s="1"/>
      <c r="I3339" s="99"/>
      <c r="J3339" s="99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</row>
    <row r="3340" spans="4:35">
      <c r="D3340" s="1"/>
      <c r="E3340" s="1"/>
      <c r="F3340" s="1"/>
      <c r="G3340" s="1"/>
      <c r="H3340" s="1"/>
      <c r="I3340" s="99"/>
      <c r="J3340" s="99"/>
      <c r="K3340" s="99"/>
      <c r="L3340" s="99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99"/>
      <c r="Z3340" s="99"/>
      <c r="AA3340" s="1"/>
      <c r="AB3340" s="1"/>
      <c r="AC3340" s="99"/>
      <c r="AD3340" s="1"/>
      <c r="AE3340" s="1"/>
      <c r="AF3340" s="1"/>
      <c r="AG3340" s="1"/>
      <c r="AH3340" s="1"/>
      <c r="AI3340" s="1"/>
    </row>
    <row r="3341" spans="4:35">
      <c r="D3341" s="1"/>
      <c r="E3341" s="1"/>
      <c r="F3341" s="1"/>
      <c r="G3341" s="1"/>
      <c r="H3341" s="1"/>
      <c r="I3341" s="99"/>
      <c r="J3341" s="99"/>
      <c r="K3341" s="99"/>
      <c r="L3341" s="99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99"/>
      <c r="Z3341" s="1"/>
      <c r="AA3341" s="1"/>
      <c r="AB3341" s="1"/>
      <c r="AC3341" s="99"/>
      <c r="AD3341" s="1"/>
      <c r="AE3341" s="1"/>
      <c r="AF3341" s="1"/>
      <c r="AG3341" s="1"/>
      <c r="AH3341" s="1"/>
      <c r="AI3341" s="1"/>
    </row>
    <row r="3342" spans="4:35">
      <c r="D3342" s="1"/>
      <c r="E3342" s="1"/>
      <c r="F3342" s="1"/>
      <c r="G3342" s="1"/>
      <c r="H3342" s="1"/>
      <c r="I3342" s="99"/>
      <c r="J3342" s="99"/>
      <c r="K3342" s="99"/>
      <c r="L3342" s="99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99"/>
      <c r="Z3342" s="99"/>
      <c r="AA3342" s="1"/>
      <c r="AB3342" s="1"/>
      <c r="AC3342" s="99"/>
      <c r="AD3342" s="1"/>
      <c r="AE3342" s="1"/>
      <c r="AF3342" s="1"/>
      <c r="AG3342" s="1"/>
      <c r="AH3342" s="1"/>
      <c r="AI3342" s="1"/>
    </row>
    <row r="3343" spans="4:35">
      <c r="D3343" s="1"/>
      <c r="E3343" s="1"/>
      <c r="F3343" s="1"/>
      <c r="G3343" s="1"/>
      <c r="H3343" s="1"/>
      <c r="I3343" s="99"/>
      <c r="J3343" s="99"/>
      <c r="K3343" s="99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</row>
    <row r="3344" spans="4:35">
      <c r="D3344" s="1"/>
      <c r="E3344" s="1"/>
      <c r="F3344" s="1"/>
      <c r="G3344" s="1"/>
      <c r="H3344" s="1"/>
      <c r="I3344" s="99"/>
      <c r="J3344" s="99"/>
      <c r="K3344" s="99"/>
      <c r="L3344" s="99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99"/>
      <c r="Z3344" s="99"/>
      <c r="AA3344" s="1"/>
      <c r="AB3344" s="1"/>
      <c r="AC3344" s="99"/>
      <c r="AD3344" s="1"/>
      <c r="AE3344" s="1"/>
      <c r="AF3344" s="1"/>
      <c r="AG3344" s="1"/>
      <c r="AH3344" s="1"/>
      <c r="AI3344" s="1"/>
    </row>
    <row r="3345" spans="4:35">
      <c r="D3345" s="1"/>
      <c r="E3345" s="1"/>
      <c r="F3345" s="1"/>
      <c r="G3345" s="1"/>
      <c r="H3345" s="1"/>
      <c r="I3345" s="99"/>
      <c r="J3345" s="99"/>
      <c r="K3345" s="99"/>
      <c r="L3345" s="99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99"/>
      <c r="Z3345" s="99"/>
      <c r="AA3345" s="1"/>
      <c r="AB3345" s="1"/>
      <c r="AC3345" s="99"/>
      <c r="AD3345" s="1"/>
      <c r="AE3345" s="1"/>
      <c r="AF3345" s="1"/>
      <c r="AG3345" s="1"/>
      <c r="AH3345" s="1"/>
      <c r="AI3345" s="1"/>
    </row>
    <row r="3346" spans="4:35">
      <c r="D3346" s="1"/>
      <c r="E3346" s="1"/>
      <c r="F3346" s="1"/>
      <c r="G3346" s="1"/>
      <c r="H3346" s="1"/>
      <c r="I3346" s="99"/>
      <c r="J3346" s="99"/>
      <c r="K3346" s="99"/>
      <c r="L3346" s="99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</row>
    <row r="3347" spans="4:35">
      <c r="D3347" s="1"/>
      <c r="E3347" s="1"/>
      <c r="F3347" s="1"/>
      <c r="G3347" s="1"/>
      <c r="H3347" s="1"/>
      <c r="I3347" s="99"/>
      <c r="J3347" s="99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</row>
    <row r="3348" spans="4:35">
      <c r="D3348" s="1"/>
      <c r="E3348" s="1"/>
      <c r="F3348" s="1"/>
      <c r="G3348" s="1"/>
      <c r="H3348" s="1"/>
      <c r="I3348" s="99"/>
      <c r="J3348" s="99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</row>
    <row r="3349" spans="4:35">
      <c r="D3349" s="1"/>
      <c r="E3349" s="1"/>
      <c r="F3349" s="1"/>
      <c r="G3349" s="1"/>
      <c r="H3349" s="1"/>
      <c r="I3349" s="99"/>
      <c r="J3349" s="99"/>
      <c r="K3349" s="99"/>
      <c r="L3349" s="99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99"/>
      <c r="Z3349" s="99"/>
      <c r="AA3349" s="1"/>
      <c r="AB3349" s="1"/>
      <c r="AC3349" s="99"/>
      <c r="AD3349" s="1"/>
      <c r="AE3349" s="1"/>
      <c r="AF3349" s="1"/>
      <c r="AG3349" s="1"/>
      <c r="AH3349" s="1"/>
      <c r="AI3349" s="1"/>
    </row>
    <row r="3350" spans="4:35">
      <c r="D3350" s="1"/>
      <c r="E3350" s="1"/>
      <c r="F3350" s="1"/>
      <c r="G3350" s="1"/>
      <c r="H3350" s="1"/>
      <c r="I3350" s="99"/>
      <c r="J3350" s="99"/>
      <c r="K3350" s="99"/>
      <c r="L3350" s="99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99"/>
      <c r="Z3350" s="1"/>
      <c r="AA3350" s="1"/>
      <c r="AB3350" s="1"/>
      <c r="AC3350" s="99"/>
      <c r="AD3350" s="1"/>
      <c r="AE3350" s="1"/>
      <c r="AF3350" s="1"/>
      <c r="AG3350" s="1"/>
      <c r="AH3350" s="1"/>
      <c r="AI3350" s="1"/>
    </row>
    <row r="3351" spans="4:35">
      <c r="D3351" s="1"/>
      <c r="E3351" s="1"/>
      <c r="F3351" s="1"/>
      <c r="G3351" s="1"/>
      <c r="H3351" s="1"/>
      <c r="I3351" s="99"/>
      <c r="J3351" s="99"/>
      <c r="K3351" s="99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</row>
    <row r="3352" spans="4:35">
      <c r="D3352" s="1"/>
      <c r="E3352" s="1"/>
      <c r="F3352" s="1"/>
      <c r="G3352" s="1"/>
      <c r="H3352" s="1"/>
      <c r="I3352" s="99"/>
      <c r="J3352" s="99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</row>
    <row r="3353" spans="4:35">
      <c r="D3353" s="1"/>
      <c r="E3353" s="1"/>
      <c r="F3353" s="1"/>
      <c r="G3353" s="1"/>
      <c r="H3353" s="1"/>
      <c r="I3353" s="99"/>
      <c r="J3353" s="99"/>
      <c r="K3353" s="99"/>
      <c r="L3353" s="99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99"/>
      <c r="Z3353" s="1"/>
      <c r="AA3353" s="1"/>
      <c r="AB3353" s="1"/>
      <c r="AC3353" s="99"/>
      <c r="AD3353" s="1"/>
      <c r="AE3353" s="1"/>
      <c r="AF3353" s="1"/>
      <c r="AG3353" s="1"/>
      <c r="AH3353" s="1"/>
      <c r="AI3353" s="1"/>
    </row>
    <row r="3354" spans="4:35">
      <c r="D3354" s="1"/>
      <c r="E3354" s="1"/>
      <c r="F3354" s="1"/>
      <c r="G3354" s="1"/>
      <c r="H3354" s="1"/>
      <c r="I3354" s="99"/>
      <c r="J3354" s="99"/>
      <c r="K3354" s="99"/>
      <c r="L3354" s="99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99"/>
      <c r="Z3354" s="99"/>
      <c r="AA3354" s="1"/>
      <c r="AB3354" s="1"/>
      <c r="AC3354" s="99"/>
      <c r="AD3354" s="1"/>
      <c r="AE3354" s="1"/>
      <c r="AF3354" s="1"/>
      <c r="AG3354" s="1"/>
      <c r="AH3354" s="1"/>
      <c r="AI3354" s="1"/>
    </row>
    <row r="3355" spans="4:35">
      <c r="D3355" s="1"/>
      <c r="E3355" s="1"/>
      <c r="F3355" s="1"/>
      <c r="G3355" s="1"/>
      <c r="H3355" s="1"/>
      <c r="I3355" s="99"/>
      <c r="J3355" s="99"/>
      <c r="K3355" s="99"/>
      <c r="L3355" s="99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99"/>
      <c r="Z3355" s="1"/>
      <c r="AA3355" s="1"/>
      <c r="AB3355" s="1"/>
      <c r="AC3355" s="99"/>
      <c r="AD3355" s="1"/>
      <c r="AE3355" s="1"/>
      <c r="AF3355" s="1"/>
      <c r="AG3355" s="1"/>
      <c r="AH3355" s="1"/>
      <c r="AI3355" s="1"/>
    </row>
    <row r="3356" spans="4:35">
      <c r="D3356" s="1"/>
      <c r="E3356" s="1"/>
      <c r="F3356" s="1"/>
      <c r="G3356" s="1"/>
      <c r="H3356" s="1"/>
      <c r="I3356" s="99"/>
      <c r="J3356" s="99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</row>
    <row r="3357" spans="4:35">
      <c r="D3357" s="1"/>
      <c r="E3357" s="1"/>
      <c r="F3357" s="1"/>
      <c r="G3357" s="1"/>
      <c r="H3357" s="1"/>
      <c r="I3357" s="99"/>
      <c r="J3357" s="99"/>
      <c r="K3357" s="99"/>
      <c r="L3357" s="99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99"/>
      <c r="Z3357" s="1"/>
      <c r="AA3357" s="1"/>
      <c r="AB3357" s="1"/>
      <c r="AC3357" s="99"/>
      <c r="AD3357" s="1"/>
      <c r="AE3357" s="1"/>
      <c r="AF3357" s="1"/>
      <c r="AG3357" s="1"/>
      <c r="AH3357" s="1"/>
      <c r="AI3357" s="1"/>
    </row>
    <row r="3358" spans="4:35">
      <c r="D3358" s="1"/>
      <c r="E3358" s="1"/>
      <c r="F3358" s="1"/>
      <c r="G3358" s="1"/>
      <c r="H3358" s="1"/>
      <c r="I3358" s="99"/>
      <c r="J3358" s="99"/>
      <c r="K3358" s="99"/>
      <c r="L3358" s="99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99"/>
      <c r="Z3358" s="99"/>
      <c r="AA3358" s="1"/>
      <c r="AB3358" s="1"/>
      <c r="AC3358" s="99"/>
      <c r="AD3358" s="1"/>
      <c r="AE3358" s="1"/>
      <c r="AF3358" s="1"/>
      <c r="AG3358" s="1"/>
      <c r="AH3358" s="1"/>
      <c r="AI3358" s="1"/>
    </row>
    <row r="3359" spans="4:35">
      <c r="D3359" s="1"/>
      <c r="E3359" s="1"/>
      <c r="F3359" s="1"/>
      <c r="G3359" s="1"/>
      <c r="H3359" s="1"/>
      <c r="I3359" s="99"/>
      <c r="J3359" s="99"/>
      <c r="K3359" s="99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</row>
    <row r="3360" spans="4:35">
      <c r="D3360" s="1"/>
      <c r="E3360" s="1"/>
      <c r="F3360" s="1"/>
      <c r="G3360" s="1"/>
      <c r="H3360" s="1"/>
      <c r="I3360" s="99"/>
      <c r="J3360" s="99"/>
      <c r="K3360" s="99"/>
      <c r="L3360" s="99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</row>
    <row r="3361" spans="4:35">
      <c r="D3361" s="1"/>
      <c r="E3361" s="1"/>
      <c r="F3361" s="1"/>
      <c r="G3361" s="1"/>
      <c r="H3361" s="1"/>
      <c r="I3361" s="99"/>
      <c r="J3361" s="99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</row>
    <row r="3362" spans="4:35">
      <c r="D3362" s="1"/>
      <c r="E3362" s="1"/>
      <c r="F3362" s="1"/>
      <c r="G3362" s="1"/>
      <c r="H3362" s="1"/>
      <c r="I3362" s="99"/>
      <c r="J3362" s="99"/>
      <c r="K3362" s="99"/>
      <c r="L3362" s="99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99"/>
      <c r="Z3362" s="1"/>
      <c r="AA3362" s="1"/>
      <c r="AB3362" s="1"/>
      <c r="AC3362" s="99"/>
      <c r="AD3362" s="1"/>
      <c r="AE3362" s="1"/>
      <c r="AF3362" s="1"/>
      <c r="AG3362" s="1"/>
      <c r="AH3362" s="1"/>
      <c r="AI3362" s="1"/>
    </row>
    <row r="3363" spans="4:35">
      <c r="D3363" s="1"/>
      <c r="E3363" s="1"/>
      <c r="F3363" s="1"/>
      <c r="G3363" s="1"/>
      <c r="H3363" s="1"/>
      <c r="I3363" s="99"/>
      <c r="J3363" s="99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</row>
    <row r="3364" spans="4:35">
      <c r="D3364" s="1"/>
      <c r="E3364" s="1"/>
      <c r="F3364" s="1"/>
      <c r="G3364" s="1"/>
      <c r="H3364" s="1"/>
      <c r="I3364" s="99"/>
      <c r="J3364" s="99"/>
      <c r="K3364" s="99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</row>
    <row r="3365" spans="4:35">
      <c r="D3365" s="1"/>
      <c r="E3365" s="1"/>
      <c r="F3365" s="1"/>
      <c r="G3365" s="1"/>
      <c r="H3365" s="1"/>
      <c r="I3365" s="99"/>
      <c r="J3365" s="99"/>
      <c r="K3365" s="99"/>
      <c r="L3365" s="99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99"/>
      <c r="Z3365" s="1"/>
      <c r="AA3365" s="1"/>
      <c r="AB3365" s="1"/>
      <c r="AC3365" s="99"/>
      <c r="AD3365" s="1"/>
      <c r="AE3365" s="1"/>
      <c r="AF3365" s="1"/>
      <c r="AG3365" s="1"/>
      <c r="AH3365" s="1"/>
      <c r="AI3365" s="1"/>
    </row>
    <row r="3366" spans="4:35">
      <c r="D3366" s="1"/>
      <c r="E3366" s="1"/>
      <c r="F3366" s="1"/>
      <c r="G3366" s="1"/>
      <c r="H3366" s="1"/>
      <c r="I3366" s="99"/>
      <c r="J3366" s="99"/>
      <c r="K3366" s="99"/>
      <c r="L3366" s="99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</row>
    <row r="3367" spans="4:35">
      <c r="D3367" s="1"/>
      <c r="E3367" s="1"/>
      <c r="F3367" s="1"/>
      <c r="G3367" s="1"/>
      <c r="H3367" s="1"/>
      <c r="I3367" s="99"/>
      <c r="J3367" s="99"/>
      <c r="K3367" s="99"/>
      <c r="L3367" s="99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</row>
    <row r="3368" spans="4:35">
      <c r="D3368" s="1"/>
      <c r="E3368" s="1"/>
      <c r="F3368" s="1"/>
      <c r="G3368" s="1"/>
      <c r="H3368" s="1"/>
      <c r="I3368" s="99"/>
      <c r="J3368" s="99"/>
      <c r="K3368" s="99"/>
      <c r="L3368" s="99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99"/>
      <c r="Z3368" s="1"/>
      <c r="AA3368" s="1"/>
      <c r="AB3368" s="1"/>
      <c r="AC3368" s="99"/>
      <c r="AD3368" s="1"/>
      <c r="AE3368" s="1"/>
      <c r="AF3368" s="1"/>
      <c r="AG3368" s="1"/>
      <c r="AH3368" s="1"/>
      <c r="AI3368" s="1"/>
    </row>
    <row r="3369" spans="4:35">
      <c r="D3369" s="1"/>
      <c r="E3369" s="1"/>
      <c r="F3369" s="1"/>
      <c r="G3369" s="1"/>
      <c r="H3369" s="1"/>
      <c r="I3369" s="99"/>
      <c r="J3369" s="99"/>
      <c r="K3369" s="99"/>
      <c r="L3369" s="99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99"/>
      <c r="Z3369" s="99"/>
      <c r="AA3369" s="1"/>
      <c r="AB3369" s="1"/>
      <c r="AC3369" s="99"/>
      <c r="AD3369" s="1"/>
      <c r="AE3369" s="1"/>
      <c r="AF3369" s="1"/>
      <c r="AG3369" s="1"/>
      <c r="AH3369" s="1"/>
      <c r="AI3369" s="1"/>
    </row>
    <row r="3370" spans="4:35">
      <c r="D3370" s="1"/>
      <c r="E3370" s="1"/>
      <c r="F3370" s="1"/>
      <c r="G3370" s="1"/>
      <c r="H3370" s="1"/>
      <c r="I3370" s="99"/>
      <c r="J3370" s="99"/>
      <c r="K3370" s="99"/>
      <c r="L3370" s="99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99"/>
      <c r="Z3370" s="99"/>
      <c r="AA3370" s="1"/>
      <c r="AB3370" s="1"/>
      <c r="AC3370" s="99"/>
      <c r="AD3370" s="1"/>
      <c r="AE3370" s="1"/>
      <c r="AF3370" s="1"/>
      <c r="AG3370" s="1"/>
      <c r="AH3370" s="1"/>
      <c r="AI3370" s="1"/>
    </row>
    <row r="3371" spans="4:35">
      <c r="D3371" s="1"/>
      <c r="E3371" s="1"/>
      <c r="F3371" s="1"/>
      <c r="G3371" s="1"/>
      <c r="H3371" s="1"/>
      <c r="I3371" s="99"/>
      <c r="J3371" s="99"/>
      <c r="K3371" s="99"/>
      <c r="L3371" s="99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99"/>
      <c r="Z3371" s="99"/>
      <c r="AA3371" s="1"/>
      <c r="AB3371" s="1"/>
      <c r="AC3371" s="99"/>
      <c r="AD3371" s="1"/>
      <c r="AE3371" s="1"/>
      <c r="AF3371" s="1"/>
      <c r="AG3371" s="1"/>
      <c r="AH3371" s="1"/>
      <c r="AI3371" s="1"/>
    </row>
    <row r="3372" spans="4:35">
      <c r="D3372" s="1"/>
      <c r="E3372" s="1"/>
      <c r="F3372" s="1"/>
      <c r="G3372" s="1"/>
      <c r="H3372" s="1"/>
      <c r="I3372" s="99"/>
      <c r="J3372" s="99"/>
      <c r="K3372" s="99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</row>
    <row r="3373" spans="4:35">
      <c r="D3373" s="1"/>
      <c r="E3373" s="1"/>
      <c r="F3373" s="1"/>
      <c r="G3373" s="1"/>
      <c r="H3373" s="1"/>
      <c r="I3373" s="99"/>
      <c r="J3373" s="99"/>
      <c r="K3373" s="99"/>
      <c r="L3373" s="99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99"/>
      <c r="Z3373" s="1"/>
      <c r="AA3373" s="1"/>
      <c r="AB3373" s="1"/>
      <c r="AC3373" s="99"/>
      <c r="AD3373" s="1"/>
      <c r="AE3373" s="1"/>
      <c r="AF3373" s="1"/>
      <c r="AG3373" s="1"/>
      <c r="AH3373" s="1"/>
      <c r="AI3373" s="1"/>
    </row>
    <row r="3374" spans="4:35">
      <c r="D3374" s="1"/>
      <c r="E3374" s="1"/>
      <c r="F3374" s="1"/>
      <c r="G3374" s="1"/>
      <c r="H3374" s="1"/>
      <c r="I3374" s="99"/>
      <c r="J3374" s="99"/>
      <c r="K3374" s="99"/>
      <c r="L3374" s="99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99"/>
      <c r="Z3374" s="1"/>
      <c r="AA3374" s="1"/>
      <c r="AB3374" s="1"/>
      <c r="AC3374" s="99"/>
      <c r="AD3374" s="1"/>
      <c r="AE3374" s="1"/>
      <c r="AF3374" s="1"/>
      <c r="AG3374" s="1"/>
      <c r="AH3374" s="1"/>
      <c r="AI3374" s="1"/>
    </row>
    <row r="3375" spans="4:35">
      <c r="D3375" s="1"/>
      <c r="E3375" s="1"/>
      <c r="F3375" s="1"/>
      <c r="G3375" s="1"/>
      <c r="H3375" s="1"/>
      <c r="I3375" s="99"/>
      <c r="J3375" s="99"/>
      <c r="K3375" s="99"/>
      <c r="L3375" s="99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</row>
    <row r="3376" spans="4:35">
      <c r="D3376" s="1"/>
      <c r="E3376" s="1"/>
      <c r="F3376" s="1"/>
      <c r="G3376" s="1"/>
      <c r="H3376" s="1"/>
      <c r="I3376" s="99"/>
      <c r="J3376" s="99"/>
      <c r="K3376" s="99"/>
      <c r="L3376" s="99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99"/>
      <c r="Z3376" s="1"/>
      <c r="AA3376" s="1"/>
      <c r="AB3376" s="1"/>
      <c r="AC3376" s="99"/>
      <c r="AD3376" s="1"/>
      <c r="AE3376" s="1"/>
      <c r="AF3376" s="1"/>
      <c r="AG3376" s="1"/>
      <c r="AH3376" s="1"/>
      <c r="AI3376" s="1"/>
    </row>
    <row r="3377" spans="4:35">
      <c r="D3377" s="1"/>
      <c r="E3377" s="1"/>
      <c r="F3377" s="1"/>
      <c r="G3377" s="1"/>
      <c r="H3377" s="1"/>
      <c r="I3377" s="99"/>
      <c r="J3377" s="99"/>
      <c r="K3377" s="99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</row>
    <row r="3378" spans="4:35">
      <c r="D3378" s="1"/>
      <c r="E3378" s="1"/>
      <c r="F3378" s="1"/>
      <c r="G3378" s="1"/>
      <c r="H3378" s="1"/>
      <c r="I3378" s="99"/>
      <c r="J3378" s="99"/>
      <c r="K3378" s="99"/>
      <c r="L3378" s="99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99"/>
      <c r="Z3378" s="1"/>
      <c r="AA3378" s="1"/>
      <c r="AB3378" s="1"/>
      <c r="AC3378" s="99"/>
      <c r="AD3378" s="1"/>
      <c r="AE3378" s="1"/>
      <c r="AF3378" s="1"/>
      <c r="AG3378" s="1"/>
      <c r="AH3378" s="1"/>
      <c r="AI3378" s="1"/>
    </row>
    <row r="3379" spans="4:35">
      <c r="D3379" s="1"/>
      <c r="E3379" s="1"/>
      <c r="F3379" s="1"/>
      <c r="G3379" s="1"/>
      <c r="H3379" s="1"/>
      <c r="I3379" s="99"/>
      <c r="J3379" s="99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</row>
    <row r="3380" spans="4:35">
      <c r="D3380" s="1"/>
      <c r="E3380" s="1"/>
      <c r="F3380" s="1"/>
      <c r="G3380" s="1"/>
      <c r="H3380" s="1"/>
      <c r="I3380" s="99"/>
      <c r="J3380" s="99"/>
      <c r="K3380" s="99"/>
      <c r="L3380" s="99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99"/>
      <c r="Z3380" s="1"/>
      <c r="AA3380" s="1"/>
      <c r="AB3380" s="1"/>
      <c r="AC3380" s="99"/>
      <c r="AD3380" s="1"/>
      <c r="AE3380" s="1"/>
      <c r="AF3380" s="1"/>
      <c r="AG3380" s="1"/>
      <c r="AH3380" s="1"/>
      <c r="AI3380" s="1"/>
    </row>
    <row r="3381" spans="4:35">
      <c r="D3381" s="1"/>
      <c r="E3381" s="1"/>
      <c r="F3381" s="1"/>
      <c r="G3381" s="1"/>
      <c r="H3381" s="1"/>
      <c r="I3381" s="99"/>
      <c r="J3381" s="99"/>
      <c r="K3381" s="99"/>
      <c r="L3381" s="99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99"/>
      <c r="Z3381" s="1"/>
      <c r="AA3381" s="1"/>
      <c r="AB3381" s="1"/>
      <c r="AC3381" s="99"/>
      <c r="AD3381" s="1"/>
      <c r="AE3381" s="1"/>
      <c r="AF3381" s="1"/>
      <c r="AG3381" s="1"/>
      <c r="AH3381" s="1"/>
      <c r="AI3381" s="1"/>
    </row>
    <row r="3382" spans="4:35">
      <c r="D3382" s="1"/>
      <c r="E3382" s="1"/>
      <c r="F3382" s="1"/>
      <c r="G3382" s="1"/>
      <c r="H3382" s="1"/>
      <c r="I3382" s="99"/>
      <c r="J3382" s="99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</row>
    <row r="3383" spans="4:35">
      <c r="D3383" s="1"/>
      <c r="E3383" s="1"/>
      <c r="F3383" s="1"/>
      <c r="G3383" s="1"/>
      <c r="H3383" s="1"/>
      <c r="I3383" s="99"/>
      <c r="J3383" s="99"/>
      <c r="K3383" s="99"/>
      <c r="L3383" s="99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99"/>
      <c r="Z3383" s="99"/>
      <c r="AA3383" s="1"/>
      <c r="AB3383" s="1"/>
      <c r="AC3383" s="99"/>
      <c r="AD3383" s="1"/>
      <c r="AE3383" s="1"/>
      <c r="AF3383" s="1"/>
      <c r="AG3383" s="1"/>
      <c r="AH3383" s="1"/>
      <c r="AI3383" s="1"/>
    </row>
    <row r="3384" spans="4:35">
      <c r="D3384" s="1"/>
      <c r="E3384" s="1"/>
      <c r="F3384" s="1"/>
      <c r="G3384" s="1"/>
      <c r="H3384" s="1"/>
      <c r="I3384" s="99"/>
      <c r="J3384" s="99"/>
      <c r="K3384" s="99"/>
      <c r="L3384" s="99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99"/>
      <c r="Z3384" s="99"/>
      <c r="AA3384" s="1"/>
      <c r="AB3384" s="1"/>
      <c r="AC3384" s="99"/>
      <c r="AD3384" s="1"/>
      <c r="AE3384" s="1"/>
      <c r="AF3384" s="1"/>
      <c r="AG3384" s="1"/>
      <c r="AH3384" s="1"/>
      <c r="AI3384" s="1"/>
    </row>
    <row r="3385" spans="4:35">
      <c r="D3385" s="1"/>
      <c r="E3385" s="1"/>
      <c r="F3385" s="1"/>
      <c r="G3385" s="1"/>
      <c r="H3385" s="1"/>
      <c r="I3385" s="99"/>
      <c r="J3385" s="99"/>
      <c r="K3385" s="99"/>
      <c r="L3385" s="99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</row>
    <row r="3386" spans="4:35">
      <c r="D3386" s="1"/>
      <c r="E3386" s="1"/>
      <c r="F3386" s="1"/>
      <c r="G3386" s="1"/>
      <c r="H3386" s="1"/>
      <c r="I3386" s="99"/>
      <c r="J3386" s="99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</row>
    <row r="3387" spans="4:35">
      <c r="D3387" s="1"/>
      <c r="E3387" s="1"/>
      <c r="F3387" s="1"/>
      <c r="G3387" s="1"/>
      <c r="H3387" s="1"/>
      <c r="I3387" s="99"/>
      <c r="J3387" s="99"/>
      <c r="K3387" s="99"/>
      <c r="L3387" s="99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</row>
    <row r="3388" spans="4:35">
      <c r="D3388" s="1"/>
      <c r="E3388" s="1"/>
      <c r="F3388" s="1"/>
      <c r="G3388" s="1"/>
      <c r="H3388" s="1"/>
      <c r="I3388" s="99"/>
      <c r="J3388" s="99"/>
      <c r="K3388" s="99"/>
      <c r="L3388" s="99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99"/>
      <c r="Z3388" s="99"/>
      <c r="AA3388" s="1"/>
      <c r="AB3388" s="1"/>
      <c r="AC3388" s="99"/>
      <c r="AD3388" s="1"/>
      <c r="AE3388" s="1"/>
      <c r="AF3388" s="1"/>
      <c r="AG3388" s="1"/>
      <c r="AH3388" s="1"/>
      <c r="AI3388" s="1"/>
    </row>
    <row r="3389" spans="4:35">
      <c r="D3389" s="1"/>
      <c r="E3389" s="1"/>
      <c r="F3389" s="1"/>
      <c r="G3389" s="1"/>
      <c r="H3389" s="1"/>
      <c r="I3389" s="99"/>
      <c r="J3389" s="99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</row>
    <row r="3390" spans="4:35">
      <c r="D3390" s="1"/>
      <c r="E3390" s="1"/>
      <c r="F3390" s="1"/>
      <c r="G3390" s="1"/>
      <c r="H3390" s="1"/>
      <c r="I3390" s="99"/>
      <c r="J3390" s="99"/>
      <c r="K3390" s="99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</row>
    <row r="3391" spans="4:35">
      <c r="D3391" s="1"/>
      <c r="E3391" s="1"/>
      <c r="F3391" s="1"/>
      <c r="G3391" s="1"/>
      <c r="H3391" s="1"/>
      <c r="I3391" s="99"/>
      <c r="J3391" s="99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</row>
    <row r="3392" spans="4:35">
      <c r="D3392" s="1"/>
      <c r="E3392" s="1"/>
      <c r="F3392" s="1"/>
      <c r="G3392" s="1"/>
      <c r="H3392" s="1"/>
      <c r="I3392" s="99"/>
      <c r="J3392" s="99"/>
      <c r="K3392" s="99"/>
      <c r="L3392" s="99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99"/>
      <c r="Z3392" s="99"/>
      <c r="AA3392" s="1"/>
      <c r="AB3392" s="1"/>
      <c r="AC3392" s="99"/>
      <c r="AD3392" s="1"/>
      <c r="AE3392" s="1"/>
      <c r="AF3392" s="1"/>
      <c r="AG3392" s="1"/>
      <c r="AH3392" s="1"/>
      <c r="AI3392" s="1"/>
    </row>
    <row r="3393" spans="4:35">
      <c r="D3393" s="1"/>
      <c r="E3393" s="1"/>
      <c r="F3393" s="1"/>
      <c r="G3393" s="1"/>
      <c r="H3393" s="1"/>
      <c r="I3393" s="99"/>
      <c r="J3393" s="99"/>
      <c r="K3393" s="99"/>
      <c r="L3393" s="99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99"/>
      <c r="Z3393" s="99"/>
      <c r="AA3393" s="1"/>
      <c r="AB3393" s="1"/>
      <c r="AC3393" s="99"/>
      <c r="AD3393" s="1"/>
      <c r="AE3393" s="1"/>
      <c r="AF3393" s="1"/>
      <c r="AG3393" s="1"/>
      <c r="AH3393" s="1"/>
      <c r="AI3393" s="1"/>
    </row>
    <row r="3394" spans="4:35">
      <c r="D3394" s="1"/>
      <c r="E3394" s="1"/>
      <c r="F3394" s="1"/>
      <c r="G3394" s="1"/>
      <c r="H3394" s="1"/>
      <c r="I3394" s="99"/>
      <c r="J3394" s="99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</row>
    <row r="3395" spans="4:35">
      <c r="D3395" s="1"/>
      <c r="E3395" s="1"/>
      <c r="F3395" s="1"/>
      <c r="G3395" s="1"/>
      <c r="H3395" s="1"/>
      <c r="I3395" s="99"/>
      <c r="J3395" s="99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</row>
    <row r="3396" spans="4:35">
      <c r="D3396" s="1"/>
      <c r="E3396" s="1"/>
      <c r="F3396" s="1"/>
      <c r="G3396" s="1"/>
      <c r="H3396" s="1"/>
      <c r="I3396" s="99"/>
      <c r="J3396" s="99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</row>
    <row r="3397" spans="4:35">
      <c r="D3397" s="1"/>
      <c r="E3397" s="1"/>
      <c r="F3397" s="1"/>
      <c r="G3397" s="1"/>
      <c r="H3397" s="1"/>
      <c r="I3397" s="99"/>
      <c r="J3397" s="99"/>
      <c r="K3397" s="99"/>
      <c r="L3397" s="99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99"/>
      <c r="Z3397" s="99"/>
      <c r="AA3397" s="1"/>
      <c r="AB3397" s="1"/>
      <c r="AC3397" s="99"/>
      <c r="AD3397" s="1"/>
      <c r="AE3397" s="1"/>
      <c r="AF3397" s="1"/>
      <c r="AG3397" s="1"/>
      <c r="AH3397" s="1"/>
      <c r="AI3397" s="1"/>
    </row>
    <row r="3398" spans="4:35">
      <c r="D3398" s="1"/>
      <c r="E3398" s="1"/>
      <c r="F3398" s="1"/>
      <c r="G3398" s="1"/>
      <c r="H3398" s="1"/>
      <c r="I3398" s="99"/>
      <c r="J3398" s="99"/>
      <c r="K3398" s="99"/>
      <c r="L3398" s="99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99"/>
      <c r="Z3398" s="1"/>
      <c r="AA3398" s="1"/>
      <c r="AB3398" s="1"/>
      <c r="AC3398" s="99"/>
      <c r="AD3398" s="1"/>
      <c r="AE3398" s="1"/>
      <c r="AF3398" s="1"/>
      <c r="AG3398" s="1"/>
      <c r="AH3398" s="1"/>
      <c r="AI3398" s="1"/>
    </row>
    <row r="3399" spans="4:35">
      <c r="D3399" s="1"/>
      <c r="E3399" s="1"/>
      <c r="F3399" s="1"/>
      <c r="G3399" s="1"/>
      <c r="H3399" s="1"/>
      <c r="I3399" s="99"/>
      <c r="J3399" s="99"/>
      <c r="K3399" s="99"/>
      <c r="L3399" s="99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99"/>
      <c r="Z3399" s="1"/>
      <c r="AA3399" s="1"/>
      <c r="AB3399" s="1"/>
      <c r="AC3399" s="99"/>
      <c r="AD3399" s="1"/>
      <c r="AE3399" s="1"/>
      <c r="AF3399" s="1"/>
      <c r="AG3399" s="1"/>
      <c r="AH3399" s="1"/>
      <c r="AI3399" s="1"/>
    </row>
    <row r="3400" spans="4:35">
      <c r="D3400" s="1"/>
      <c r="E3400" s="1"/>
      <c r="F3400" s="1"/>
      <c r="G3400" s="1"/>
      <c r="H3400" s="1"/>
      <c r="I3400" s="99"/>
      <c r="J3400" s="99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</row>
    <row r="3401" spans="4:35">
      <c r="D3401" s="1"/>
      <c r="E3401" s="1"/>
      <c r="F3401" s="1"/>
      <c r="G3401" s="1"/>
      <c r="H3401" s="1"/>
      <c r="I3401" s="99"/>
      <c r="J3401" s="99"/>
      <c r="K3401" s="99"/>
      <c r="L3401" s="99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99"/>
      <c r="Z3401" s="99"/>
      <c r="AA3401" s="1"/>
      <c r="AB3401" s="1"/>
      <c r="AC3401" s="99"/>
      <c r="AD3401" s="1"/>
      <c r="AE3401" s="1"/>
      <c r="AF3401" s="1"/>
      <c r="AG3401" s="1"/>
      <c r="AH3401" s="1"/>
      <c r="AI3401" s="1"/>
    </row>
    <row r="3402" spans="4:35">
      <c r="D3402" s="1"/>
      <c r="E3402" s="1"/>
      <c r="F3402" s="1"/>
      <c r="G3402" s="1"/>
      <c r="H3402" s="1"/>
      <c r="I3402" s="99"/>
      <c r="J3402" s="99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</row>
    <row r="3403" spans="4:35">
      <c r="D3403" s="1"/>
      <c r="E3403" s="1"/>
      <c r="F3403" s="1"/>
      <c r="G3403" s="1"/>
      <c r="H3403" s="1"/>
      <c r="I3403" s="99"/>
      <c r="J3403" s="99"/>
      <c r="K3403" s="99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</row>
    <row r="3404" spans="4:35">
      <c r="D3404" s="1"/>
      <c r="E3404" s="1"/>
      <c r="F3404" s="1"/>
      <c r="G3404" s="1"/>
      <c r="H3404" s="1"/>
      <c r="I3404" s="99"/>
      <c r="J3404" s="99"/>
      <c r="K3404" s="99"/>
      <c r="L3404" s="99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</row>
    <row r="3405" spans="4:35">
      <c r="D3405" s="1"/>
      <c r="E3405" s="1"/>
      <c r="F3405" s="1"/>
      <c r="G3405" s="1"/>
      <c r="H3405" s="1"/>
      <c r="I3405" s="99"/>
      <c r="J3405" s="99"/>
      <c r="K3405" s="99"/>
      <c r="L3405" s="99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99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</row>
    <row r="3406" spans="4:35">
      <c r="D3406" s="1"/>
      <c r="E3406" s="1"/>
      <c r="F3406" s="1"/>
      <c r="G3406" s="1"/>
      <c r="H3406" s="1"/>
      <c r="I3406" s="99"/>
      <c r="J3406" s="99"/>
      <c r="K3406" s="99"/>
      <c r="L3406" s="99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99"/>
      <c r="Z3406" s="99"/>
      <c r="AA3406" s="1"/>
      <c r="AB3406" s="1"/>
      <c r="AC3406" s="99"/>
      <c r="AD3406" s="1"/>
      <c r="AE3406" s="1"/>
      <c r="AF3406" s="1"/>
      <c r="AG3406" s="1"/>
      <c r="AH3406" s="1"/>
      <c r="AI3406" s="1"/>
    </row>
    <row r="3407" spans="4:35">
      <c r="D3407" s="1"/>
      <c r="E3407" s="1"/>
      <c r="F3407" s="1"/>
      <c r="G3407" s="1"/>
      <c r="H3407" s="1"/>
      <c r="I3407" s="99"/>
      <c r="J3407" s="99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</row>
    <row r="3408" spans="4:35">
      <c r="D3408" s="1"/>
      <c r="E3408" s="1"/>
      <c r="F3408" s="1"/>
      <c r="G3408" s="1"/>
      <c r="H3408" s="1"/>
      <c r="I3408" s="99"/>
      <c r="J3408" s="99"/>
      <c r="K3408" s="99"/>
      <c r="L3408" s="99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99"/>
      <c r="Z3408" s="99"/>
      <c r="AA3408" s="1"/>
      <c r="AB3408" s="1"/>
      <c r="AC3408" s="99"/>
      <c r="AD3408" s="1"/>
      <c r="AE3408" s="1"/>
      <c r="AF3408" s="1"/>
      <c r="AG3408" s="1"/>
      <c r="AH3408" s="1"/>
      <c r="AI3408" s="1"/>
    </row>
    <row r="3409" spans="4:35">
      <c r="D3409" s="1"/>
      <c r="E3409" s="1"/>
      <c r="F3409" s="1"/>
      <c r="G3409" s="1"/>
      <c r="H3409" s="1"/>
      <c r="I3409" s="99"/>
      <c r="J3409" s="99"/>
      <c r="K3409" s="99"/>
      <c r="L3409" s="99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</row>
    <row r="3410" spans="4:35">
      <c r="D3410" s="1"/>
      <c r="E3410" s="1"/>
      <c r="F3410" s="1"/>
      <c r="G3410" s="1"/>
      <c r="H3410" s="1"/>
      <c r="I3410" s="99"/>
      <c r="J3410" s="99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</row>
    <row r="3411" spans="4:35">
      <c r="D3411" s="1"/>
      <c r="E3411" s="1"/>
      <c r="F3411" s="1"/>
      <c r="G3411" s="1"/>
      <c r="H3411" s="1"/>
      <c r="I3411" s="99"/>
      <c r="J3411" s="99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</row>
    <row r="3412" spans="4:35">
      <c r="D3412" s="1"/>
      <c r="E3412" s="1"/>
      <c r="F3412" s="1"/>
      <c r="G3412" s="1"/>
      <c r="H3412" s="1"/>
      <c r="I3412" s="99"/>
      <c r="J3412" s="99"/>
      <c r="K3412" s="99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</row>
    <row r="3413" spans="4:35">
      <c r="D3413" s="1"/>
      <c r="E3413" s="1"/>
      <c r="F3413" s="1"/>
      <c r="G3413" s="1"/>
      <c r="H3413" s="1"/>
      <c r="I3413" s="99"/>
      <c r="J3413" s="99"/>
      <c r="K3413" s="99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</row>
    <row r="3414" spans="4:35">
      <c r="D3414" s="1"/>
      <c r="E3414" s="1"/>
      <c r="F3414" s="1"/>
      <c r="G3414" s="1"/>
      <c r="H3414" s="1"/>
      <c r="I3414" s="99"/>
      <c r="J3414" s="99"/>
      <c r="K3414" s="99"/>
      <c r="L3414" s="99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99"/>
      <c r="Z3414" s="99"/>
      <c r="AA3414" s="1"/>
      <c r="AB3414" s="1"/>
      <c r="AC3414" s="99"/>
      <c r="AD3414" s="1"/>
      <c r="AE3414" s="1"/>
      <c r="AF3414" s="1"/>
      <c r="AG3414" s="1"/>
      <c r="AH3414" s="1"/>
      <c r="AI3414" s="1"/>
    </row>
    <row r="3415" spans="4:35">
      <c r="D3415" s="1"/>
      <c r="E3415" s="1"/>
      <c r="F3415" s="1"/>
      <c r="G3415" s="1"/>
      <c r="H3415" s="1"/>
      <c r="I3415" s="99"/>
      <c r="J3415" s="99"/>
      <c r="K3415" s="99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</row>
    <row r="3416" spans="4:35">
      <c r="D3416" s="1"/>
      <c r="E3416" s="1"/>
      <c r="F3416" s="1"/>
      <c r="G3416" s="1"/>
      <c r="H3416" s="1"/>
      <c r="I3416" s="99"/>
      <c r="J3416" s="99"/>
      <c r="K3416" s="99"/>
      <c r="L3416" s="99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99"/>
      <c r="Z3416" s="1"/>
      <c r="AA3416" s="1"/>
      <c r="AB3416" s="1"/>
      <c r="AC3416" s="99"/>
      <c r="AD3416" s="1"/>
      <c r="AE3416" s="1"/>
      <c r="AF3416" s="1"/>
      <c r="AG3416" s="1"/>
      <c r="AH3416" s="1"/>
      <c r="AI3416" s="1"/>
    </row>
    <row r="3417" spans="4:35">
      <c r="D3417" s="1"/>
      <c r="E3417" s="1"/>
      <c r="F3417" s="1"/>
      <c r="G3417" s="1"/>
      <c r="H3417" s="1"/>
      <c r="I3417" s="99"/>
      <c r="J3417" s="99"/>
      <c r="K3417" s="99"/>
      <c r="L3417" s="99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</row>
    <row r="3418" spans="4:35">
      <c r="D3418" s="1"/>
      <c r="E3418" s="1"/>
      <c r="F3418" s="1"/>
      <c r="G3418" s="1"/>
      <c r="H3418" s="1"/>
      <c r="I3418" s="99"/>
      <c r="J3418" s="99"/>
      <c r="K3418" s="99"/>
      <c r="L3418" s="99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99"/>
      <c r="Z3418" s="99"/>
      <c r="AA3418" s="1"/>
      <c r="AB3418" s="1"/>
      <c r="AC3418" s="99"/>
      <c r="AD3418" s="1"/>
      <c r="AE3418" s="1"/>
      <c r="AF3418" s="1"/>
      <c r="AG3418" s="1"/>
      <c r="AH3418" s="1"/>
      <c r="AI3418" s="1"/>
    </row>
    <row r="3419" spans="4:35">
      <c r="D3419" s="1"/>
      <c r="E3419" s="1"/>
      <c r="F3419" s="1"/>
      <c r="G3419" s="1"/>
      <c r="H3419" s="1"/>
      <c r="I3419" s="99"/>
      <c r="J3419" s="99"/>
      <c r="K3419" s="99"/>
      <c r="L3419" s="99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99"/>
      <c r="Z3419" s="1"/>
      <c r="AA3419" s="1"/>
      <c r="AB3419" s="1"/>
      <c r="AC3419" s="99"/>
      <c r="AD3419" s="1"/>
      <c r="AE3419" s="1"/>
      <c r="AF3419" s="1"/>
      <c r="AG3419" s="1"/>
      <c r="AH3419" s="1"/>
      <c r="AI3419" s="1"/>
    </row>
    <row r="3420" spans="4:35">
      <c r="D3420" s="1"/>
      <c r="E3420" s="1"/>
      <c r="F3420" s="1"/>
      <c r="G3420" s="1"/>
      <c r="H3420" s="1"/>
      <c r="I3420" s="99"/>
      <c r="J3420" s="99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</row>
    <row r="3421" spans="4:35">
      <c r="D3421" s="1"/>
      <c r="E3421" s="1"/>
      <c r="F3421" s="1"/>
      <c r="G3421" s="1"/>
      <c r="H3421" s="1"/>
      <c r="I3421" s="99"/>
      <c r="J3421" s="99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</row>
    <row r="3422" spans="4:35">
      <c r="D3422" s="1"/>
      <c r="E3422" s="1"/>
      <c r="F3422" s="1"/>
      <c r="G3422" s="1"/>
      <c r="H3422" s="1"/>
      <c r="I3422" s="99"/>
      <c r="J3422" s="99"/>
      <c r="K3422" s="99"/>
      <c r="L3422" s="99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99"/>
      <c r="Z3422" s="1"/>
      <c r="AA3422" s="1"/>
      <c r="AB3422" s="1"/>
      <c r="AC3422" s="99"/>
      <c r="AD3422" s="1"/>
      <c r="AE3422" s="1"/>
      <c r="AF3422" s="1"/>
      <c r="AG3422" s="1"/>
      <c r="AH3422" s="1"/>
      <c r="AI3422" s="1"/>
    </row>
    <row r="3423" spans="4:35">
      <c r="D3423" s="1"/>
      <c r="E3423" s="1"/>
      <c r="F3423" s="1"/>
      <c r="G3423" s="1"/>
      <c r="H3423" s="1"/>
      <c r="I3423" s="99"/>
      <c r="J3423" s="99"/>
      <c r="K3423" s="99"/>
      <c r="L3423" s="99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</row>
    <row r="3424" spans="4:35">
      <c r="D3424" s="1"/>
      <c r="E3424" s="1"/>
      <c r="F3424" s="1"/>
      <c r="G3424" s="1"/>
      <c r="H3424" s="1"/>
      <c r="I3424" s="99"/>
      <c r="J3424" s="99"/>
      <c r="K3424" s="99"/>
      <c r="L3424" s="99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99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</row>
    <row r="3425" spans="4:35">
      <c r="D3425" s="1"/>
      <c r="E3425" s="1"/>
      <c r="F3425" s="1"/>
      <c r="G3425" s="1"/>
      <c r="H3425" s="1"/>
      <c r="I3425" s="99"/>
      <c r="J3425" s="99"/>
      <c r="K3425" s="99"/>
      <c r="L3425" s="99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99"/>
      <c r="Z3425" s="1"/>
      <c r="AA3425" s="1"/>
      <c r="AB3425" s="1"/>
      <c r="AC3425" s="99"/>
      <c r="AD3425" s="1"/>
      <c r="AE3425" s="1"/>
      <c r="AF3425" s="1"/>
      <c r="AG3425" s="1"/>
      <c r="AH3425" s="1"/>
      <c r="AI3425" s="1"/>
    </row>
    <row r="3426" spans="4:35">
      <c r="D3426" s="1"/>
      <c r="E3426" s="1"/>
      <c r="F3426" s="1"/>
      <c r="G3426" s="1"/>
      <c r="H3426" s="1"/>
      <c r="I3426" s="99"/>
      <c r="J3426" s="99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</row>
    <row r="3427" spans="4:35">
      <c r="D3427" s="1"/>
      <c r="E3427" s="1"/>
      <c r="F3427" s="1"/>
      <c r="G3427" s="1"/>
      <c r="H3427" s="1"/>
      <c r="I3427" s="99"/>
      <c r="J3427" s="99"/>
      <c r="K3427" s="99"/>
      <c r="L3427" s="99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99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</row>
    <row r="3428" spans="4:35">
      <c r="D3428" s="1"/>
      <c r="E3428" s="1"/>
      <c r="F3428" s="1"/>
      <c r="G3428" s="1"/>
      <c r="H3428" s="1"/>
      <c r="I3428" s="99"/>
      <c r="J3428" s="99"/>
      <c r="K3428" s="99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</row>
    <row r="3429" spans="4:35">
      <c r="D3429" s="1"/>
      <c r="E3429" s="1"/>
      <c r="F3429" s="1"/>
      <c r="G3429" s="1"/>
      <c r="H3429" s="1"/>
      <c r="I3429" s="99"/>
      <c r="J3429" s="99"/>
      <c r="K3429" s="99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</row>
    <row r="3430" spans="4:35">
      <c r="D3430" s="1"/>
      <c r="E3430" s="1"/>
      <c r="F3430" s="1"/>
      <c r="G3430" s="1"/>
      <c r="H3430" s="1"/>
      <c r="I3430" s="99"/>
      <c r="J3430" s="99"/>
      <c r="K3430" s="99"/>
      <c r="L3430" s="99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99"/>
      <c r="Z3430" s="99"/>
      <c r="AA3430" s="1"/>
      <c r="AB3430" s="1"/>
      <c r="AC3430" s="99"/>
      <c r="AD3430" s="1"/>
      <c r="AE3430" s="1"/>
      <c r="AF3430" s="1"/>
      <c r="AG3430" s="1"/>
      <c r="AH3430" s="1"/>
      <c r="AI3430" s="1"/>
    </row>
    <row r="3431" spans="4:35">
      <c r="D3431" s="1"/>
      <c r="E3431" s="1"/>
      <c r="F3431" s="1"/>
      <c r="G3431" s="1"/>
      <c r="H3431" s="1"/>
      <c r="I3431" s="99"/>
      <c r="J3431" s="99"/>
      <c r="K3431" s="99"/>
      <c r="L3431" s="99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</row>
    <row r="3432" spans="4:35">
      <c r="D3432" s="1"/>
      <c r="E3432" s="1"/>
      <c r="F3432" s="1"/>
      <c r="G3432" s="1"/>
      <c r="H3432" s="1"/>
      <c r="I3432" s="99"/>
      <c r="J3432" s="99"/>
      <c r="K3432" s="99"/>
      <c r="L3432" s="99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99"/>
      <c r="Z3432" s="99"/>
      <c r="AA3432" s="1"/>
      <c r="AB3432" s="1"/>
      <c r="AC3432" s="99"/>
      <c r="AD3432" s="1"/>
      <c r="AE3432" s="1"/>
      <c r="AF3432" s="1"/>
      <c r="AG3432" s="1"/>
      <c r="AH3432" s="1"/>
      <c r="AI3432" s="1"/>
    </row>
    <row r="3433" spans="4:35">
      <c r="D3433" s="1"/>
      <c r="E3433" s="1"/>
      <c r="F3433" s="1"/>
      <c r="G3433" s="1"/>
      <c r="H3433" s="1"/>
      <c r="I3433" s="99"/>
      <c r="J3433" s="99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</row>
    <row r="3434" spans="4:35">
      <c r="D3434" s="1"/>
      <c r="E3434" s="1"/>
      <c r="F3434" s="1"/>
      <c r="G3434" s="1"/>
      <c r="H3434" s="1"/>
      <c r="I3434" s="99"/>
      <c r="J3434" s="99"/>
      <c r="K3434" s="99"/>
      <c r="L3434" s="99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</row>
    <row r="3435" spans="4:35">
      <c r="D3435" s="1"/>
      <c r="E3435" s="1"/>
      <c r="F3435" s="1"/>
      <c r="G3435" s="1"/>
      <c r="H3435" s="1"/>
      <c r="I3435" s="99"/>
      <c r="J3435" s="99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</row>
    <row r="3436" spans="4:35">
      <c r="D3436" s="1"/>
      <c r="E3436" s="1"/>
      <c r="F3436" s="1"/>
      <c r="G3436" s="1"/>
      <c r="H3436" s="1"/>
      <c r="I3436" s="99"/>
      <c r="J3436" s="99"/>
      <c r="K3436" s="99"/>
      <c r="L3436" s="99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99"/>
      <c r="Z3436" s="99"/>
      <c r="AA3436" s="1"/>
      <c r="AB3436" s="1"/>
      <c r="AC3436" s="99"/>
      <c r="AD3436" s="1"/>
      <c r="AE3436" s="1"/>
      <c r="AF3436" s="1"/>
      <c r="AG3436" s="1"/>
      <c r="AH3436" s="1"/>
      <c r="AI3436" s="1"/>
    </row>
    <row r="3437" spans="4:35">
      <c r="D3437" s="1"/>
      <c r="E3437" s="1"/>
      <c r="F3437" s="1"/>
      <c r="G3437" s="1"/>
      <c r="H3437" s="1"/>
      <c r="I3437" s="99"/>
      <c r="J3437" s="99"/>
      <c r="K3437" s="99"/>
      <c r="L3437" s="99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99"/>
      <c r="Z3437" s="99"/>
      <c r="AA3437" s="1"/>
      <c r="AB3437" s="1"/>
      <c r="AC3437" s="99"/>
      <c r="AD3437" s="1"/>
      <c r="AE3437" s="1"/>
      <c r="AF3437" s="1"/>
      <c r="AG3437" s="1"/>
      <c r="AH3437" s="1"/>
      <c r="AI3437" s="1"/>
    </row>
    <row r="3438" spans="4:35">
      <c r="D3438" s="1"/>
      <c r="E3438" s="1"/>
      <c r="F3438" s="1"/>
      <c r="G3438" s="1"/>
      <c r="H3438" s="1"/>
      <c r="I3438" s="99"/>
      <c r="J3438" s="99"/>
      <c r="K3438" s="99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</row>
    <row r="3439" spans="4:35">
      <c r="D3439" s="1"/>
      <c r="E3439" s="1"/>
      <c r="F3439" s="1"/>
      <c r="G3439" s="1"/>
      <c r="H3439" s="1"/>
      <c r="I3439" s="99"/>
      <c r="J3439" s="99"/>
      <c r="K3439" s="99"/>
      <c r="L3439" s="99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99"/>
      <c r="Z3439" s="99"/>
      <c r="AA3439" s="1"/>
      <c r="AB3439" s="1"/>
      <c r="AC3439" s="99"/>
      <c r="AD3439" s="1"/>
      <c r="AE3439" s="1"/>
      <c r="AF3439" s="1"/>
      <c r="AG3439" s="1"/>
      <c r="AH3439" s="1"/>
      <c r="AI3439" s="1"/>
    </row>
    <row r="3440" spans="4:35">
      <c r="D3440" s="1"/>
      <c r="E3440" s="1"/>
      <c r="F3440" s="1"/>
      <c r="G3440" s="1"/>
      <c r="H3440" s="1"/>
      <c r="I3440" s="99"/>
      <c r="J3440" s="99"/>
      <c r="K3440" s="99"/>
      <c r="L3440" s="99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99"/>
      <c r="Z3440" s="99"/>
      <c r="AA3440" s="1"/>
      <c r="AB3440" s="1"/>
      <c r="AC3440" s="99"/>
      <c r="AD3440" s="1"/>
      <c r="AE3440" s="1"/>
      <c r="AF3440" s="1"/>
      <c r="AG3440" s="1"/>
      <c r="AH3440" s="1"/>
      <c r="AI3440" s="1"/>
    </row>
    <row r="3441" spans="4:35">
      <c r="D3441" s="1"/>
      <c r="E3441" s="1"/>
      <c r="F3441" s="1"/>
      <c r="G3441" s="1"/>
      <c r="H3441" s="1"/>
      <c r="I3441" s="99"/>
      <c r="J3441" s="99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</row>
    <row r="3442" spans="4:35">
      <c r="D3442" s="1"/>
      <c r="E3442" s="1"/>
      <c r="F3442" s="1"/>
      <c r="G3442" s="1"/>
      <c r="H3442" s="1"/>
      <c r="I3442" s="99"/>
      <c r="J3442" s="99"/>
      <c r="K3442" s="99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</row>
    <row r="3443" spans="4:35">
      <c r="D3443" s="1"/>
      <c r="E3443" s="1"/>
      <c r="F3443" s="1"/>
      <c r="G3443" s="1"/>
      <c r="H3443" s="1"/>
      <c r="I3443" s="99"/>
      <c r="J3443" s="99"/>
      <c r="K3443" s="99"/>
      <c r="L3443" s="99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99"/>
      <c r="Z3443" s="1"/>
      <c r="AA3443" s="1"/>
      <c r="AB3443" s="1"/>
      <c r="AC3443" s="99"/>
      <c r="AD3443" s="1"/>
      <c r="AE3443" s="1"/>
      <c r="AF3443" s="1"/>
      <c r="AG3443" s="1"/>
      <c r="AH3443" s="1"/>
      <c r="AI3443" s="1"/>
    </row>
    <row r="3444" spans="4:35">
      <c r="D3444" s="1"/>
      <c r="E3444" s="1"/>
      <c r="F3444" s="1"/>
      <c r="G3444" s="1"/>
      <c r="H3444" s="1"/>
      <c r="I3444" s="99"/>
      <c r="J3444" s="99"/>
      <c r="K3444" s="99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</row>
    <row r="3445" spans="4:35">
      <c r="D3445" s="1"/>
      <c r="E3445" s="1"/>
      <c r="F3445" s="1"/>
      <c r="G3445" s="1"/>
      <c r="H3445" s="1"/>
      <c r="I3445" s="99"/>
      <c r="J3445" s="99"/>
      <c r="K3445" s="99"/>
      <c r="L3445" s="99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99"/>
      <c r="Z3445" s="99"/>
      <c r="AA3445" s="1"/>
      <c r="AB3445" s="1"/>
      <c r="AC3445" s="99"/>
      <c r="AD3445" s="1"/>
      <c r="AE3445" s="1"/>
      <c r="AF3445" s="1"/>
      <c r="AG3445" s="1"/>
      <c r="AH3445" s="1"/>
      <c r="AI3445" s="1"/>
    </row>
    <row r="3446" spans="4:35">
      <c r="D3446" s="1"/>
      <c r="E3446" s="1"/>
      <c r="F3446" s="1"/>
      <c r="G3446" s="1"/>
      <c r="H3446" s="1"/>
      <c r="I3446" s="99"/>
      <c r="J3446" s="99"/>
      <c r="K3446" s="99"/>
      <c r="L3446" s="99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99"/>
      <c r="Z3446" s="99"/>
      <c r="AA3446" s="1"/>
      <c r="AB3446" s="1"/>
      <c r="AC3446" s="99"/>
      <c r="AD3446" s="1"/>
      <c r="AE3446" s="1"/>
      <c r="AF3446" s="1"/>
      <c r="AG3446" s="1"/>
      <c r="AH3446" s="1"/>
      <c r="AI3446" s="1"/>
    </row>
    <row r="3447" spans="4:35">
      <c r="D3447" s="1"/>
      <c r="E3447" s="1"/>
      <c r="F3447" s="1"/>
      <c r="G3447" s="1"/>
      <c r="H3447" s="1"/>
      <c r="I3447" s="99"/>
      <c r="J3447" s="99"/>
      <c r="K3447" s="99"/>
      <c r="L3447" s="99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99"/>
      <c r="Z3447" s="1"/>
      <c r="AA3447" s="1"/>
      <c r="AB3447" s="1"/>
      <c r="AC3447" s="99"/>
      <c r="AD3447" s="1"/>
      <c r="AE3447" s="1"/>
      <c r="AF3447" s="1"/>
      <c r="AG3447" s="1"/>
      <c r="AH3447" s="1"/>
      <c r="AI3447" s="1"/>
    </row>
    <row r="3448" spans="4:35">
      <c r="D3448" s="1"/>
      <c r="E3448" s="1"/>
      <c r="F3448" s="1"/>
      <c r="G3448" s="1"/>
      <c r="H3448" s="1"/>
      <c r="I3448" s="99"/>
      <c r="J3448" s="99"/>
      <c r="K3448" s="99"/>
      <c r="L3448" s="99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99"/>
      <c r="Z3448" s="99"/>
      <c r="AA3448" s="1"/>
      <c r="AB3448" s="1"/>
      <c r="AC3448" s="99"/>
      <c r="AD3448" s="1"/>
      <c r="AE3448" s="1"/>
      <c r="AF3448" s="1"/>
      <c r="AG3448" s="1"/>
      <c r="AH3448" s="1"/>
      <c r="AI3448" s="1"/>
    </row>
    <row r="3449" spans="4:35">
      <c r="D3449" s="1"/>
      <c r="E3449" s="1"/>
      <c r="F3449" s="1"/>
      <c r="G3449" s="1"/>
      <c r="H3449" s="1"/>
      <c r="I3449" s="99"/>
      <c r="J3449" s="99"/>
      <c r="K3449" s="99"/>
      <c r="L3449" s="99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99"/>
      <c r="Z3449" s="99"/>
      <c r="AA3449" s="1"/>
      <c r="AB3449" s="1"/>
      <c r="AC3449" s="99"/>
      <c r="AD3449" s="1"/>
      <c r="AE3449" s="1"/>
      <c r="AF3449" s="1"/>
      <c r="AG3449" s="1"/>
      <c r="AH3449" s="1"/>
      <c r="AI3449" s="1"/>
    </row>
    <row r="3450" spans="4:35">
      <c r="D3450" s="1"/>
      <c r="E3450" s="1"/>
      <c r="F3450" s="1"/>
      <c r="G3450" s="1"/>
      <c r="H3450" s="1"/>
      <c r="I3450" s="99"/>
      <c r="J3450" s="99"/>
      <c r="K3450" s="99"/>
      <c r="L3450" s="99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99"/>
      <c r="Z3450" s="99"/>
      <c r="AA3450" s="1"/>
      <c r="AB3450" s="1"/>
      <c r="AC3450" s="99"/>
      <c r="AD3450" s="1"/>
      <c r="AE3450" s="1"/>
      <c r="AF3450" s="1"/>
      <c r="AG3450" s="1"/>
      <c r="AH3450" s="1"/>
      <c r="AI3450" s="1"/>
    </row>
    <row r="3451" spans="4:35">
      <c r="D3451" s="1"/>
      <c r="E3451" s="1"/>
      <c r="F3451" s="1"/>
      <c r="G3451" s="1"/>
      <c r="H3451" s="1"/>
      <c r="I3451" s="99"/>
      <c r="J3451" s="99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</row>
    <row r="3452" spans="4:35">
      <c r="D3452" s="1"/>
      <c r="E3452" s="1"/>
      <c r="F3452" s="1"/>
      <c r="G3452" s="1"/>
      <c r="H3452" s="1"/>
      <c r="I3452" s="99"/>
      <c r="J3452" s="99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</row>
    <row r="3453" spans="4:35">
      <c r="D3453" s="1"/>
      <c r="E3453" s="1"/>
      <c r="F3453" s="1"/>
      <c r="G3453" s="1"/>
      <c r="H3453" s="1"/>
      <c r="I3453" s="99"/>
      <c r="J3453" s="99"/>
      <c r="K3453" s="99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</row>
    <row r="3454" spans="4:35">
      <c r="D3454" s="1"/>
      <c r="E3454" s="1"/>
      <c r="F3454" s="1"/>
      <c r="G3454" s="1"/>
      <c r="H3454" s="1"/>
      <c r="I3454" s="99"/>
      <c r="J3454" s="99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</row>
    <row r="3455" spans="4:35">
      <c r="D3455" s="1"/>
      <c r="E3455" s="1"/>
      <c r="F3455" s="1"/>
      <c r="G3455" s="1"/>
      <c r="H3455" s="1"/>
      <c r="I3455" s="99"/>
      <c r="J3455" s="99"/>
      <c r="K3455" s="99"/>
      <c r="L3455" s="99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99"/>
      <c r="Z3455" s="1"/>
      <c r="AA3455" s="1"/>
      <c r="AB3455" s="1"/>
      <c r="AC3455" s="99"/>
      <c r="AD3455" s="1"/>
      <c r="AE3455" s="1"/>
      <c r="AF3455" s="1"/>
      <c r="AG3455" s="1"/>
      <c r="AH3455" s="1"/>
      <c r="AI3455" s="1"/>
    </row>
    <row r="3456" spans="4:35">
      <c r="D3456" s="1"/>
      <c r="E3456" s="1"/>
      <c r="F3456" s="1"/>
      <c r="G3456" s="1"/>
      <c r="H3456" s="1"/>
      <c r="I3456" s="99"/>
      <c r="J3456" s="99"/>
      <c r="K3456" s="99"/>
      <c r="L3456" s="99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99"/>
      <c r="Z3456" s="99"/>
      <c r="AA3456" s="1"/>
      <c r="AB3456" s="1"/>
      <c r="AC3456" s="99"/>
      <c r="AD3456" s="1"/>
      <c r="AE3456" s="1"/>
      <c r="AF3456" s="1"/>
      <c r="AG3456" s="1"/>
      <c r="AH3456" s="1"/>
      <c r="AI3456" s="1"/>
    </row>
    <row r="3457" spans="4:35">
      <c r="D3457" s="1"/>
      <c r="E3457" s="1"/>
      <c r="F3457" s="1"/>
      <c r="G3457" s="1"/>
      <c r="H3457" s="1"/>
      <c r="I3457" s="99"/>
      <c r="J3457" s="99"/>
      <c r="K3457" s="99"/>
      <c r="L3457" s="99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99"/>
      <c r="Z3457" s="99"/>
      <c r="AA3457" s="1"/>
      <c r="AB3457" s="1"/>
      <c r="AC3457" s="99"/>
      <c r="AD3457" s="1"/>
      <c r="AE3457" s="1"/>
      <c r="AF3457" s="1"/>
      <c r="AG3457" s="1"/>
      <c r="AH3457" s="1"/>
      <c r="AI3457" s="1"/>
    </row>
    <row r="3458" spans="4:35">
      <c r="D3458" s="1"/>
      <c r="E3458" s="1"/>
      <c r="F3458" s="1"/>
      <c r="G3458" s="1"/>
      <c r="H3458" s="1"/>
      <c r="I3458" s="99"/>
      <c r="J3458" s="99"/>
      <c r="K3458" s="99"/>
      <c r="L3458" s="99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99"/>
      <c r="Z3458" s="1"/>
      <c r="AA3458" s="1"/>
      <c r="AB3458" s="1"/>
      <c r="AC3458" s="99"/>
      <c r="AD3458" s="1"/>
      <c r="AE3458" s="1"/>
      <c r="AF3458" s="1"/>
      <c r="AG3458" s="1"/>
      <c r="AH3458" s="1"/>
      <c r="AI3458" s="1"/>
    </row>
    <row r="3459" spans="4:35">
      <c r="D3459" s="1"/>
      <c r="E3459" s="1"/>
      <c r="F3459" s="1"/>
      <c r="G3459" s="1"/>
      <c r="H3459" s="1"/>
      <c r="I3459" s="99"/>
      <c r="J3459" s="99"/>
      <c r="K3459" s="99"/>
      <c r="L3459" s="99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99"/>
      <c r="Z3459" s="1"/>
      <c r="AA3459" s="1"/>
      <c r="AB3459" s="1"/>
      <c r="AC3459" s="99"/>
      <c r="AD3459" s="1"/>
      <c r="AE3459" s="1"/>
      <c r="AF3459" s="1"/>
      <c r="AG3459" s="1"/>
      <c r="AH3459" s="1"/>
      <c r="AI3459" s="1"/>
    </row>
    <row r="3460" spans="4:35">
      <c r="D3460" s="1"/>
      <c r="E3460" s="1"/>
      <c r="F3460" s="1"/>
      <c r="G3460" s="1"/>
      <c r="H3460" s="1"/>
      <c r="I3460" s="99"/>
      <c r="J3460" s="99"/>
      <c r="K3460" s="99"/>
      <c r="L3460" s="99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99"/>
      <c r="Z3460" s="1"/>
      <c r="AA3460" s="1"/>
      <c r="AB3460" s="1"/>
      <c r="AC3460" s="99"/>
      <c r="AD3460" s="1"/>
      <c r="AE3460" s="1"/>
      <c r="AF3460" s="1"/>
      <c r="AG3460" s="1"/>
      <c r="AH3460" s="1"/>
      <c r="AI3460" s="1"/>
    </row>
    <row r="3461" spans="4:35">
      <c r="D3461" s="1"/>
      <c r="E3461" s="1"/>
      <c r="F3461" s="1"/>
      <c r="G3461" s="1"/>
      <c r="H3461" s="1"/>
      <c r="I3461" s="99"/>
      <c r="J3461" s="99"/>
      <c r="K3461" s="99"/>
      <c r="L3461" s="99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</row>
    <row r="3462" spans="4:35">
      <c r="D3462" s="1"/>
      <c r="E3462" s="1"/>
      <c r="F3462" s="1"/>
      <c r="G3462" s="1"/>
      <c r="H3462" s="1"/>
      <c r="I3462" s="99"/>
      <c r="J3462" s="99"/>
      <c r="K3462" s="99"/>
      <c r="L3462" s="99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99"/>
      <c r="Z3462" s="99"/>
      <c r="AA3462" s="1"/>
      <c r="AB3462" s="1"/>
      <c r="AC3462" s="99"/>
      <c r="AD3462" s="1"/>
      <c r="AE3462" s="1"/>
      <c r="AF3462" s="1"/>
      <c r="AG3462" s="1"/>
      <c r="AH3462" s="1"/>
      <c r="AI3462" s="1"/>
    </row>
    <row r="3463" spans="4:35">
      <c r="D3463" s="1"/>
      <c r="E3463" s="1"/>
      <c r="F3463" s="1"/>
      <c r="G3463" s="1"/>
      <c r="H3463" s="1"/>
      <c r="I3463" s="99"/>
      <c r="J3463" s="99"/>
      <c r="K3463" s="99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</row>
    <row r="3464" spans="4:35">
      <c r="D3464" s="1"/>
      <c r="E3464" s="1"/>
      <c r="F3464" s="1"/>
      <c r="G3464" s="1"/>
      <c r="H3464" s="1"/>
      <c r="I3464" s="99"/>
      <c r="J3464" s="99"/>
      <c r="K3464" s="99"/>
      <c r="L3464" s="99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99"/>
      <c r="Z3464" s="99"/>
      <c r="AA3464" s="1"/>
      <c r="AB3464" s="1"/>
      <c r="AC3464" s="99"/>
      <c r="AD3464" s="1"/>
      <c r="AE3464" s="1"/>
      <c r="AF3464" s="1"/>
      <c r="AG3464" s="1"/>
      <c r="AH3464" s="1"/>
      <c r="AI3464" s="1"/>
    </row>
    <row r="3465" spans="4:35">
      <c r="D3465" s="1"/>
      <c r="E3465" s="1"/>
      <c r="F3465" s="1"/>
      <c r="G3465" s="1"/>
      <c r="H3465" s="1"/>
      <c r="I3465" s="99"/>
      <c r="J3465" s="99"/>
      <c r="K3465" s="99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</row>
    <row r="3466" spans="4:35">
      <c r="D3466" s="1"/>
      <c r="E3466" s="1"/>
      <c r="F3466" s="1"/>
      <c r="G3466" s="1"/>
      <c r="H3466" s="1"/>
      <c r="I3466" s="99"/>
      <c r="J3466" s="99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</row>
    <row r="3467" spans="4:35">
      <c r="D3467" s="1"/>
      <c r="E3467" s="1"/>
      <c r="F3467" s="1"/>
      <c r="G3467" s="1"/>
      <c r="H3467" s="1"/>
      <c r="I3467" s="99"/>
      <c r="J3467" s="99"/>
      <c r="K3467" s="99"/>
      <c r="L3467" s="99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99"/>
      <c r="Z3467" s="1"/>
      <c r="AA3467" s="1"/>
      <c r="AB3467" s="1"/>
      <c r="AC3467" s="99"/>
      <c r="AD3467" s="1"/>
      <c r="AE3467" s="1"/>
      <c r="AF3467" s="1"/>
      <c r="AG3467" s="1"/>
      <c r="AH3467" s="1"/>
      <c r="AI3467" s="1"/>
    </row>
    <row r="3468" spans="4:35">
      <c r="D3468" s="1"/>
      <c r="E3468" s="1"/>
      <c r="F3468" s="1"/>
      <c r="G3468" s="1"/>
      <c r="H3468" s="1"/>
      <c r="I3468" s="99"/>
      <c r="J3468" s="99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</row>
    <row r="3469" spans="4:35">
      <c r="D3469" s="1"/>
      <c r="E3469" s="1"/>
      <c r="F3469" s="1"/>
      <c r="G3469" s="1"/>
      <c r="H3469" s="1"/>
      <c r="I3469" s="99"/>
      <c r="J3469" s="99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</row>
    <row r="3470" spans="4:35">
      <c r="D3470" s="1"/>
      <c r="E3470" s="1"/>
      <c r="F3470" s="1"/>
      <c r="G3470" s="1"/>
      <c r="H3470" s="1"/>
      <c r="I3470" s="99"/>
      <c r="J3470" s="99"/>
      <c r="K3470" s="99"/>
      <c r="L3470" s="99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99"/>
      <c r="Z3470" s="99"/>
      <c r="AA3470" s="1"/>
      <c r="AB3470" s="1"/>
      <c r="AC3470" s="99"/>
      <c r="AD3470" s="1"/>
      <c r="AE3470" s="1"/>
      <c r="AF3470" s="1"/>
      <c r="AG3470" s="1"/>
      <c r="AH3470" s="1"/>
      <c r="AI3470" s="1"/>
    </row>
    <row r="3471" spans="4:35">
      <c r="D3471" s="1"/>
      <c r="E3471" s="1"/>
      <c r="F3471" s="1"/>
      <c r="G3471" s="1"/>
      <c r="H3471" s="1"/>
      <c r="I3471" s="99"/>
      <c r="J3471" s="99"/>
      <c r="K3471" s="99"/>
      <c r="L3471" s="99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99"/>
      <c r="Z3471" s="99"/>
      <c r="AA3471" s="1"/>
      <c r="AB3471" s="1"/>
      <c r="AC3471" s="99"/>
      <c r="AD3471" s="1"/>
      <c r="AE3471" s="1"/>
      <c r="AF3471" s="1"/>
      <c r="AG3471" s="1"/>
      <c r="AH3471" s="1"/>
      <c r="AI3471" s="1"/>
    </row>
    <row r="3472" spans="4:35">
      <c r="D3472" s="1"/>
      <c r="E3472" s="1"/>
      <c r="F3472" s="1"/>
      <c r="G3472" s="1"/>
      <c r="H3472" s="1"/>
      <c r="I3472" s="99"/>
      <c r="J3472" s="99"/>
      <c r="K3472" s="99"/>
      <c r="L3472" s="99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99"/>
      <c r="Z3472" s="1"/>
      <c r="AA3472" s="1"/>
      <c r="AB3472" s="1"/>
      <c r="AC3472" s="99"/>
      <c r="AD3472" s="1"/>
      <c r="AE3472" s="1"/>
      <c r="AF3472" s="1"/>
      <c r="AG3472" s="1"/>
      <c r="AH3472" s="1"/>
      <c r="AI3472" s="1"/>
    </row>
    <row r="3473" spans="4:35">
      <c r="D3473" s="1"/>
      <c r="E3473" s="1"/>
      <c r="F3473" s="1"/>
      <c r="G3473" s="1"/>
      <c r="H3473" s="1"/>
      <c r="I3473" s="99"/>
      <c r="J3473" s="99"/>
      <c r="K3473" s="99"/>
      <c r="L3473" s="99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99"/>
      <c r="Z3473" s="99"/>
      <c r="AA3473" s="1"/>
      <c r="AB3473" s="1"/>
      <c r="AC3473" s="99"/>
      <c r="AD3473" s="1"/>
      <c r="AE3473" s="1"/>
      <c r="AF3473" s="1"/>
      <c r="AG3473" s="1"/>
      <c r="AH3473" s="1"/>
      <c r="AI3473" s="1"/>
    </row>
    <row r="3474" spans="4:35">
      <c r="D3474" s="1"/>
      <c r="E3474" s="1"/>
      <c r="F3474" s="1"/>
      <c r="G3474" s="1"/>
      <c r="H3474" s="1"/>
      <c r="I3474" s="99"/>
      <c r="J3474" s="1"/>
      <c r="K3474" s="99"/>
      <c r="L3474" s="99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99"/>
      <c r="Z3474" s="1"/>
      <c r="AA3474" s="1"/>
      <c r="AB3474" s="1"/>
      <c r="AC3474" s="99"/>
      <c r="AD3474" s="1"/>
      <c r="AE3474" s="1"/>
      <c r="AF3474" s="1"/>
      <c r="AG3474" s="1"/>
      <c r="AH3474" s="1"/>
      <c r="AI3474" s="1"/>
    </row>
    <row r="3475" spans="4:35">
      <c r="D3475" s="1"/>
      <c r="E3475" s="1"/>
      <c r="F3475" s="1"/>
      <c r="G3475" s="1"/>
      <c r="H3475" s="1"/>
      <c r="I3475" s="99"/>
      <c r="J3475" s="99"/>
      <c r="K3475" s="99"/>
      <c r="L3475" s="99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99"/>
      <c r="Z3475" s="99"/>
      <c r="AA3475" s="1"/>
      <c r="AB3475" s="1"/>
      <c r="AC3475" s="99"/>
      <c r="AD3475" s="1"/>
      <c r="AE3475" s="1"/>
      <c r="AF3475" s="1"/>
      <c r="AG3475" s="1"/>
      <c r="AH3475" s="1"/>
      <c r="AI3475" s="1"/>
    </row>
    <row r="3476" spans="4:35">
      <c r="D3476" s="1"/>
      <c r="E3476" s="1"/>
      <c r="F3476" s="1"/>
      <c r="G3476" s="1"/>
      <c r="H3476" s="1"/>
      <c r="I3476" s="99"/>
      <c r="J3476" s="99"/>
      <c r="K3476" s="99"/>
      <c r="L3476" s="99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</row>
    <row r="3477" spans="4:35">
      <c r="D3477" s="1"/>
      <c r="E3477" s="1"/>
      <c r="F3477" s="1"/>
      <c r="G3477" s="1"/>
      <c r="H3477" s="1"/>
      <c r="I3477" s="99"/>
      <c r="J3477" s="99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</row>
    <row r="3478" spans="4:35">
      <c r="D3478" s="1"/>
      <c r="E3478" s="1"/>
      <c r="F3478" s="1"/>
      <c r="G3478" s="1"/>
      <c r="H3478" s="1"/>
      <c r="I3478" s="99"/>
      <c r="J3478" s="99"/>
      <c r="K3478" s="99"/>
      <c r="L3478" s="99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99"/>
      <c r="Z3478" s="1"/>
      <c r="AA3478" s="1"/>
      <c r="AB3478" s="1"/>
      <c r="AC3478" s="99"/>
      <c r="AD3478" s="1"/>
      <c r="AE3478" s="1"/>
      <c r="AF3478" s="1"/>
      <c r="AG3478" s="1"/>
      <c r="AH3478" s="1"/>
      <c r="AI3478" s="1"/>
    </row>
    <row r="3479" spans="4:35">
      <c r="D3479" s="1"/>
      <c r="E3479" s="1"/>
      <c r="F3479" s="1"/>
      <c r="G3479" s="1"/>
      <c r="H3479" s="1"/>
      <c r="I3479" s="99"/>
      <c r="J3479" s="99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</row>
    <row r="3480" spans="4:35">
      <c r="D3480" s="1"/>
      <c r="E3480" s="1"/>
      <c r="F3480" s="1"/>
      <c r="G3480" s="1"/>
      <c r="H3480" s="1"/>
      <c r="I3480" s="99"/>
      <c r="J3480" s="99"/>
      <c r="K3480" s="99"/>
      <c r="L3480" s="99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99"/>
      <c r="Z3480" s="1"/>
      <c r="AA3480" s="1"/>
      <c r="AB3480" s="1"/>
      <c r="AC3480" s="99"/>
      <c r="AD3480" s="1"/>
      <c r="AE3480" s="1"/>
      <c r="AF3480" s="1"/>
      <c r="AG3480" s="1"/>
      <c r="AH3480" s="1"/>
      <c r="AI3480" s="1"/>
    </row>
    <row r="3481" spans="4:35">
      <c r="D3481" s="1"/>
      <c r="E3481" s="1"/>
      <c r="F3481" s="1"/>
      <c r="G3481" s="1"/>
      <c r="H3481" s="1"/>
      <c r="I3481" s="99"/>
      <c r="J3481" s="99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</row>
    <row r="3482" spans="4:35">
      <c r="D3482" s="1"/>
      <c r="E3482" s="1"/>
      <c r="F3482" s="1"/>
      <c r="G3482" s="1"/>
      <c r="H3482" s="1"/>
      <c r="I3482" s="99"/>
      <c r="J3482" s="99"/>
      <c r="K3482" s="99"/>
      <c r="L3482" s="99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99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</row>
    <row r="3483" spans="4:35">
      <c r="D3483" s="1"/>
      <c r="E3483" s="1"/>
      <c r="F3483" s="1"/>
      <c r="G3483" s="1"/>
      <c r="H3483" s="1"/>
      <c r="I3483" s="99"/>
      <c r="J3483" s="99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</row>
    <row r="3484" spans="4:35">
      <c r="D3484" s="1"/>
      <c r="E3484" s="1"/>
      <c r="F3484" s="1"/>
      <c r="G3484" s="1"/>
      <c r="H3484" s="1"/>
      <c r="I3484" s="99"/>
      <c r="J3484" s="99"/>
      <c r="K3484" s="99"/>
      <c r="L3484" s="99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99"/>
      <c r="Z3484" s="99"/>
      <c r="AA3484" s="1"/>
      <c r="AB3484" s="1"/>
      <c r="AC3484" s="99"/>
      <c r="AD3484" s="1"/>
      <c r="AE3484" s="1"/>
      <c r="AF3484" s="1"/>
      <c r="AG3484" s="1"/>
      <c r="AH3484" s="1"/>
      <c r="AI3484" s="1"/>
    </row>
    <row r="3485" spans="4:35">
      <c r="D3485" s="1"/>
      <c r="E3485" s="1"/>
      <c r="F3485" s="1"/>
      <c r="G3485" s="1"/>
      <c r="H3485" s="1"/>
      <c r="I3485" s="99"/>
      <c r="J3485" s="99"/>
      <c r="K3485" s="99"/>
      <c r="L3485" s="99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99"/>
      <c r="Z3485" s="1"/>
      <c r="AA3485" s="1"/>
      <c r="AB3485" s="1"/>
      <c r="AC3485" s="99"/>
      <c r="AD3485" s="1"/>
      <c r="AE3485" s="1"/>
      <c r="AF3485" s="1"/>
      <c r="AG3485" s="1"/>
      <c r="AH3485" s="1"/>
      <c r="AI3485" s="1"/>
    </row>
    <row r="3486" spans="4:35">
      <c r="D3486" s="1"/>
      <c r="E3486" s="1"/>
      <c r="F3486" s="1"/>
      <c r="G3486" s="1"/>
      <c r="H3486" s="1"/>
      <c r="I3486" s="99"/>
      <c r="J3486" s="99"/>
      <c r="K3486" s="99"/>
      <c r="L3486" s="99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99"/>
      <c r="Z3486" s="1"/>
      <c r="AA3486" s="1"/>
      <c r="AB3486" s="1"/>
      <c r="AC3486" s="99"/>
      <c r="AD3486" s="1"/>
      <c r="AE3486" s="1"/>
      <c r="AF3486" s="1"/>
      <c r="AG3486" s="1"/>
      <c r="AH3486" s="1"/>
      <c r="AI3486" s="1"/>
    </row>
    <row r="3487" spans="4:35">
      <c r="D3487" s="1"/>
      <c r="E3487" s="1"/>
      <c r="F3487" s="1"/>
      <c r="G3487" s="1"/>
      <c r="H3487" s="1"/>
      <c r="I3487" s="99"/>
      <c r="J3487" s="99"/>
      <c r="K3487" s="99"/>
      <c r="L3487" s="99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99"/>
      <c r="Z3487" s="99"/>
      <c r="AA3487" s="1"/>
      <c r="AB3487" s="1"/>
      <c r="AC3487" s="99"/>
      <c r="AD3487" s="1"/>
      <c r="AE3487" s="1"/>
      <c r="AF3487" s="1"/>
      <c r="AG3487" s="1"/>
      <c r="AH3487" s="1"/>
      <c r="AI3487" s="1"/>
    </row>
    <row r="3488" spans="4:35">
      <c r="D3488" s="1"/>
      <c r="E3488" s="1"/>
      <c r="F3488" s="1"/>
      <c r="G3488" s="1"/>
      <c r="H3488" s="1"/>
      <c r="I3488" s="99"/>
      <c r="J3488" s="99"/>
      <c r="K3488" s="99"/>
      <c r="L3488" s="99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99"/>
      <c r="Z3488" s="99"/>
      <c r="AA3488" s="1"/>
      <c r="AB3488" s="1"/>
      <c r="AC3488" s="99"/>
      <c r="AD3488" s="1"/>
      <c r="AE3488" s="1"/>
      <c r="AF3488" s="1"/>
      <c r="AG3488" s="1"/>
      <c r="AH3488" s="1"/>
      <c r="AI3488" s="1"/>
    </row>
    <row r="3489" spans="4:35">
      <c r="D3489" s="1"/>
      <c r="E3489" s="1"/>
      <c r="F3489" s="1"/>
      <c r="G3489" s="1"/>
      <c r="H3489" s="1"/>
      <c r="I3489" s="99"/>
      <c r="J3489" s="99"/>
      <c r="K3489" s="99"/>
      <c r="L3489" s="99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99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</row>
    <row r="3490" spans="4:35">
      <c r="D3490" s="1"/>
      <c r="E3490" s="1"/>
      <c r="F3490" s="1"/>
      <c r="G3490" s="1"/>
      <c r="H3490" s="1"/>
      <c r="I3490" s="99"/>
      <c r="J3490" s="99"/>
      <c r="K3490" s="99"/>
      <c r="L3490" s="99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99"/>
      <c r="Z3490" s="1"/>
      <c r="AA3490" s="1"/>
      <c r="AB3490" s="1"/>
      <c r="AC3490" s="99"/>
      <c r="AD3490" s="1"/>
      <c r="AE3490" s="1"/>
      <c r="AF3490" s="1"/>
      <c r="AG3490" s="1"/>
      <c r="AH3490" s="1"/>
      <c r="AI3490" s="1"/>
    </row>
    <row r="3491" spans="4:35">
      <c r="D3491" s="1"/>
      <c r="E3491" s="1"/>
      <c r="F3491" s="1"/>
      <c r="G3491" s="1"/>
      <c r="H3491" s="1"/>
      <c r="I3491" s="99"/>
      <c r="J3491" s="99"/>
      <c r="K3491" s="99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</row>
    <row r="3492" spans="4:35">
      <c r="D3492" s="1"/>
      <c r="E3492" s="1"/>
      <c r="F3492" s="1"/>
      <c r="G3492" s="1"/>
      <c r="H3492" s="1"/>
      <c r="I3492" s="99"/>
      <c r="J3492" s="99"/>
      <c r="K3492" s="99"/>
      <c r="L3492" s="99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99"/>
      <c r="Z3492" s="1"/>
      <c r="AA3492" s="1"/>
      <c r="AB3492" s="1"/>
      <c r="AC3492" s="99"/>
      <c r="AD3492" s="1"/>
      <c r="AE3492" s="1"/>
      <c r="AF3492" s="1"/>
      <c r="AG3492" s="1"/>
      <c r="AH3492" s="1"/>
      <c r="AI3492" s="1"/>
    </row>
    <row r="3493" spans="4:35">
      <c r="D3493" s="1"/>
      <c r="E3493" s="1"/>
      <c r="F3493" s="1"/>
      <c r="G3493" s="1"/>
      <c r="H3493" s="1"/>
      <c r="I3493" s="99"/>
      <c r="J3493" s="99"/>
      <c r="K3493" s="99"/>
      <c r="L3493" s="99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99"/>
      <c r="Z3493" s="1"/>
      <c r="AA3493" s="1"/>
      <c r="AB3493" s="1"/>
      <c r="AC3493" s="99"/>
      <c r="AD3493" s="1"/>
      <c r="AE3493" s="1"/>
      <c r="AF3493" s="1"/>
      <c r="AG3493" s="1"/>
      <c r="AH3493" s="1"/>
      <c r="AI3493" s="1"/>
    </row>
    <row r="3494" spans="4:35">
      <c r="D3494" s="1"/>
      <c r="E3494" s="1"/>
      <c r="F3494" s="1"/>
      <c r="G3494" s="1"/>
      <c r="H3494" s="1"/>
      <c r="I3494" s="99"/>
      <c r="J3494" s="99"/>
      <c r="K3494" s="99"/>
      <c r="L3494" s="99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99"/>
      <c r="Z3494" s="1"/>
      <c r="AA3494" s="1"/>
      <c r="AB3494" s="1"/>
      <c r="AC3494" s="99"/>
      <c r="AD3494" s="1"/>
      <c r="AE3494" s="1"/>
      <c r="AF3494" s="1"/>
      <c r="AG3494" s="1"/>
      <c r="AH3494" s="1"/>
      <c r="AI3494" s="1"/>
    </row>
    <row r="3495" spans="4:35">
      <c r="D3495" s="1"/>
      <c r="E3495" s="1"/>
      <c r="F3495" s="1"/>
      <c r="G3495" s="1"/>
      <c r="H3495" s="1"/>
      <c r="I3495" s="99"/>
      <c r="J3495" s="99"/>
      <c r="K3495" s="99"/>
      <c r="L3495" s="99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99"/>
      <c r="Z3495" s="1"/>
      <c r="AA3495" s="1"/>
      <c r="AB3495" s="1"/>
      <c r="AC3495" s="99"/>
      <c r="AD3495" s="1"/>
      <c r="AE3495" s="1"/>
      <c r="AF3495" s="1"/>
      <c r="AG3495" s="1"/>
      <c r="AH3495" s="1"/>
      <c r="AI3495" s="1"/>
    </row>
    <row r="3496" spans="4:35">
      <c r="D3496" s="1"/>
      <c r="E3496" s="1"/>
      <c r="F3496" s="1"/>
      <c r="G3496" s="1"/>
      <c r="H3496" s="1"/>
      <c r="I3496" s="99"/>
      <c r="J3496" s="99"/>
      <c r="K3496" s="99"/>
      <c r="L3496" s="99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99"/>
      <c r="Z3496" s="99"/>
      <c r="AA3496" s="1"/>
      <c r="AB3496" s="1"/>
      <c r="AC3496" s="99"/>
      <c r="AD3496" s="1"/>
      <c r="AE3496" s="1"/>
      <c r="AF3496" s="1"/>
      <c r="AG3496" s="1"/>
      <c r="AH3496" s="1"/>
      <c r="AI3496" s="1"/>
    </row>
    <row r="3497" spans="4:35">
      <c r="D3497" s="1"/>
      <c r="E3497" s="1"/>
      <c r="F3497" s="1"/>
      <c r="G3497" s="1"/>
      <c r="H3497" s="1"/>
      <c r="I3497" s="99"/>
      <c r="J3497" s="99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</row>
    <row r="3498" spans="4:35">
      <c r="D3498" s="1"/>
      <c r="E3498" s="1"/>
      <c r="F3498" s="1"/>
      <c r="G3498" s="1"/>
      <c r="H3498" s="1"/>
      <c r="I3498" s="99"/>
      <c r="J3498" s="99"/>
      <c r="K3498" s="99"/>
      <c r="L3498" s="99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99"/>
      <c r="Z3498" s="1"/>
      <c r="AA3498" s="1"/>
      <c r="AB3498" s="1"/>
      <c r="AC3498" s="99"/>
      <c r="AD3498" s="1"/>
      <c r="AE3498" s="1"/>
      <c r="AF3498" s="1"/>
      <c r="AG3498" s="1"/>
      <c r="AH3498" s="1"/>
      <c r="AI3498" s="1"/>
    </row>
    <row r="3499" spans="4:35">
      <c r="D3499" s="1"/>
      <c r="E3499" s="1"/>
      <c r="F3499" s="1"/>
      <c r="G3499" s="1"/>
      <c r="H3499" s="1"/>
      <c r="I3499" s="99"/>
      <c r="J3499" s="99"/>
      <c r="K3499" s="99"/>
      <c r="L3499" s="99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99"/>
      <c r="Z3499" s="1"/>
      <c r="AA3499" s="1"/>
      <c r="AB3499" s="1"/>
      <c r="AC3499" s="99"/>
      <c r="AD3499" s="1"/>
      <c r="AE3499" s="1"/>
      <c r="AF3499" s="1"/>
      <c r="AG3499" s="1"/>
      <c r="AH3499" s="1"/>
      <c r="AI3499" s="1"/>
    </row>
    <row r="3500" spans="4:35">
      <c r="D3500" s="1"/>
      <c r="E3500" s="1"/>
      <c r="F3500" s="1"/>
      <c r="G3500" s="1"/>
      <c r="H3500" s="1"/>
      <c r="I3500" s="99"/>
      <c r="J3500" s="99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</row>
    <row r="3501" spans="4:35">
      <c r="D3501" s="1"/>
      <c r="E3501" s="1"/>
      <c r="F3501" s="1"/>
      <c r="G3501" s="1"/>
      <c r="H3501" s="1"/>
      <c r="I3501" s="99"/>
      <c r="J3501" s="99"/>
      <c r="K3501" s="99"/>
      <c r="L3501" s="99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</row>
    <row r="3502" spans="4:35">
      <c r="D3502" s="1"/>
      <c r="E3502" s="1"/>
      <c r="F3502" s="1"/>
      <c r="G3502" s="1"/>
      <c r="H3502" s="1"/>
      <c r="I3502" s="99"/>
      <c r="J3502" s="99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</row>
    <row r="3503" spans="4:35">
      <c r="D3503" s="1"/>
      <c r="E3503" s="1"/>
      <c r="F3503" s="1"/>
      <c r="G3503" s="1"/>
      <c r="H3503" s="1"/>
      <c r="I3503" s="99"/>
      <c r="J3503" s="99"/>
      <c r="K3503" s="99"/>
      <c r="L3503" s="99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99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</row>
    <row r="3504" spans="4:35">
      <c r="D3504" s="1"/>
      <c r="E3504" s="1"/>
      <c r="F3504" s="1"/>
      <c r="G3504" s="1"/>
      <c r="H3504" s="1"/>
      <c r="I3504" s="99"/>
      <c r="J3504" s="99"/>
      <c r="K3504" s="99"/>
      <c r="L3504" s="99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99"/>
      <c r="Z3504" s="99"/>
      <c r="AA3504" s="1"/>
      <c r="AB3504" s="1"/>
      <c r="AC3504" s="99"/>
      <c r="AD3504" s="1"/>
      <c r="AE3504" s="1"/>
      <c r="AF3504" s="1"/>
      <c r="AG3504" s="1"/>
      <c r="AH3504" s="1"/>
      <c r="AI3504" s="1"/>
    </row>
    <row r="3505" spans="4:35">
      <c r="D3505" s="1"/>
      <c r="E3505" s="1"/>
      <c r="F3505" s="1"/>
      <c r="G3505" s="1"/>
      <c r="H3505" s="1"/>
      <c r="I3505" s="99"/>
      <c r="J3505" s="99"/>
      <c r="K3505" s="99"/>
      <c r="L3505" s="99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99"/>
      <c r="Z3505" s="1"/>
      <c r="AA3505" s="1"/>
      <c r="AB3505" s="1"/>
      <c r="AC3505" s="99"/>
      <c r="AD3505" s="1"/>
      <c r="AE3505" s="1"/>
      <c r="AF3505" s="1"/>
      <c r="AG3505" s="1"/>
      <c r="AH3505" s="1"/>
      <c r="AI3505" s="1"/>
    </row>
    <row r="3506" spans="4:35">
      <c r="D3506" s="1"/>
      <c r="E3506" s="1"/>
      <c r="F3506" s="1"/>
      <c r="G3506" s="1"/>
      <c r="H3506" s="1"/>
      <c r="I3506" s="99"/>
      <c r="J3506" s="99"/>
      <c r="K3506" s="99"/>
      <c r="L3506" s="99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99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</row>
    <row r="3507" spans="4:35">
      <c r="D3507" s="1"/>
      <c r="E3507" s="1"/>
      <c r="F3507" s="1"/>
      <c r="G3507" s="1"/>
      <c r="H3507" s="1"/>
      <c r="I3507" s="99"/>
      <c r="J3507" s="99"/>
      <c r="K3507" s="99"/>
      <c r="L3507" s="99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99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</row>
    <row r="3508" spans="4:35">
      <c r="D3508" s="1"/>
      <c r="E3508" s="1"/>
      <c r="F3508" s="1"/>
      <c r="G3508" s="1"/>
      <c r="H3508" s="1"/>
      <c r="I3508" s="99"/>
      <c r="J3508" s="99"/>
      <c r="K3508" s="99"/>
      <c r="L3508" s="99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99"/>
      <c r="Z3508" s="1"/>
      <c r="AA3508" s="1"/>
      <c r="AB3508" s="1"/>
      <c r="AC3508" s="99"/>
      <c r="AD3508" s="1"/>
      <c r="AE3508" s="1"/>
      <c r="AF3508" s="1"/>
      <c r="AG3508" s="1"/>
      <c r="AH3508" s="1"/>
      <c r="AI3508" s="1"/>
    </row>
    <row r="3509" spans="4:35">
      <c r="D3509" s="1"/>
      <c r="E3509" s="1"/>
      <c r="F3509" s="1"/>
      <c r="G3509" s="1"/>
      <c r="H3509" s="1"/>
      <c r="I3509" s="99"/>
      <c r="J3509" s="99"/>
      <c r="K3509" s="99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</row>
    <row r="3510" spans="4:35">
      <c r="D3510" s="1"/>
      <c r="E3510" s="1"/>
      <c r="F3510" s="1"/>
      <c r="G3510" s="1"/>
      <c r="H3510" s="1"/>
      <c r="I3510" s="99"/>
      <c r="J3510" s="99"/>
      <c r="K3510" s="99"/>
      <c r="L3510" s="99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99"/>
      <c r="Z3510" s="99"/>
      <c r="AA3510" s="1"/>
      <c r="AB3510" s="1"/>
      <c r="AC3510" s="99"/>
      <c r="AD3510" s="1"/>
      <c r="AE3510" s="1"/>
      <c r="AF3510" s="1"/>
      <c r="AG3510" s="1"/>
      <c r="AH3510" s="1"/>
      <c r="AI3510" s="1"/>
    </row>
    <row r="3511" spans="4:35">
      <c r="D3511" s="1"/>
      <c r="E3511" s="1"/>
      <c r="F3511" s="1"/>
      <c r="G3511" s="1"/>
      <c r="H3511" s="1"/>
      <c r="I3511" s="99"/>
      <c r="J3511" s="99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</row>
    <row r="3512" spans="4:35">
      <c r="D3512" s="1"/>
      <c r="E3512" s="1"/>
      <c r="F3512" s="1"/>
      <c r="G3512" s="1"/>
      <c r="H3512" s="1"/>
      <c r="I3512" s="99"/>
      <c r="J3512" s="99"/>
      <c r="K3512" s="99"/>
      <c r="L3512" s="99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99"/>
      <c r="Z3512" s="99"/>
      <c r="AA3512" s="1"/>
      <c r="AB3512" s="1"/>
      <c r="AC3512" s="99"/>
      <c r="AD3512" s="1"/>
      <c r="AE3512" s="1"/>
      <c r="AF3512" s="1"/>
      <c r="AG3512" s="1"/>
      <c r="AH3512" s="1"/>
      <c r="AI3512" s="1"/>
    </row>
    <row r="3513" spans="4:35">
      <c r="D3513" s="1"/>
      <c r="E3513" s="1"/>
      <c r="F3513" s="1"/>
      <c r="G3513" s="1"/>
      <c r="H3513" s="1"/>
      <c r="I3513" s="99"/>
      <c r="J3513" s="99"/>
      <c r="K3513" s="99"/>
      <c r="L3513" s="99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99"/>
      <c r="Z3513" s="99"/>
      <c r="AA3513" s="1"/>
      <c r="AB3513" s="1"/>
      <c r="AC3513" s="99"/>
      <c r="AD3513" s="1"/>
      <c r="AE3513" s="1"/>
      <c r="AF3513" s="1"/>
      <c r="AG3513" s="1"/>
      <c r="AH3513" s="1"/>
      <c r="AI3513" s="1"/>
    </row>
    <row r="3514" spans="4:35">
      <c r="D3514" s="1"/>
      <c r="E3514" s="1"/>
      <c r="F3514" s="1"/>
      <c r="G3514" s="1"/>
      <c r="H3514" s="1"/>
      <c r="I3514" s="99"/>
      <c r="J3514" s="99"/>
      <c r="K3514" s="99"/>
      <c r="L3514" s="99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99"/>
      <c r="Z3514" s="99"/>
      <c r="AA3514" s="1"/>
      <c r="AB3514" s="1"/>
      <c r="AC3514" s="99"/>
      <c r="AD3514" s="1"/>
      <c r="AE3514" s="1"/>
      <c r="AF3514" s="1"/>
      <c r="AG3514" s="1"/>
      <c r="AH3514" s="1"/>
      <c r="AI3514" s="1"/>
    </row>
    <row r="3515" spans="4:35">
      <c r="D3515" s="1"/>
      <c r="E3515" s="1"/>
      <c r="F3515" s="1"/>
      <c r="G3515" s="1"/>
      <c r="H3515" s="1"/>
      <c r="I3515" s="99"/>
      <c r="J3515" s="99"/>
      <c r="K3515" s="99"/>
      <c r="L3515" s="99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99"/>
      <c r="Z3515" s="1"/>
      <c r="AA3515" s="1"/>
      <c r="AB3515" s="1"/>
      <c r="AC3515" s="99"/>
      <c r="AD3515" s="1"/>
      <c r="AE3515" s="1"/>
      <c r="AF3515" s="1"/>
      <c r="AG3515" s="1"/>
      <c r="AH3515" s="1"/>
      <c r="AI3515" s="1"/>
    </row>
    <row r="3516" spans="4:35">
      <c r="D3516" s="1"/>
      <c r="E3516" s="1"/>
      <c r="F3516" s="1"/>
      <c r="G3516" s="1"/>
      <c r="H3516" s="1"/>
      <c r="I3516" s="99"/>
      <c r="J3516" s="99"/>
      <c r="K3516" s="99"/>
      <c r="L3516" s="99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99"/>
      <c r="Z3516" s="1"/>
      <c r="AA3516" s="1"/>
      <c r="AB3516" s="1"/>
      <c r="AC3516" s="99"/>
      <c r="AD3516" s="1"/>
      <c r="AE3516" s="1"/>
      <c r="AF3516" s="1"/>
      <c r="AG3516" s="1"/>
      <c r="AH3516" s="1"/>
      <c r="AI3516" s="1"/>
    </row>
    <row r="3517" spans="4:35">
      <c r="D3517" s="1"/>
      <c r="E3517" s="1"/>
      <c r="F3517" s="1"/>
      <c r="G3517" s="1"/>
      <c r="H3517" s="1"/>
      <c r="I3517" s="99"/>
      <c r="J3517" s="99"/>
      <c r="K3517" s="99"/>
      <c r="L3517" s="99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99"/>
      <c r="Z3517" s="1"/>
      <c r="AA3517" s="1"/>
      <c r="AB3517" s="1"/>
      <c r="AC3517" s="99"/>
      <c r="AD3517" s="1"/>
      <c r="AE3517" s="1"/>
      <c r="AF3517" s="1"/>
      <c r="AG3517" s="1"/>
      <c r="AH3517" s="1"/>
      <c r="AI3517" s="1"/>
    </row>
    <row r="3518" spans="4:35">
      <c r="D3518" s="1"/>
      <c r="E3518" s="1"/>
      <c r="F3518" s="1"/>
      <c r="G3518" s="1"/>
      <c r="H3518" s="1"/>
      <c r="I3518" s="99"/>
      <c r="J3518" s="99"/>
      <c r="K3518" s="99"/>
      <c r="L3518" s="99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99"/>
      <c r="Z3518" s="1"/>
      <c r="AA3518" s="1"/>
      <c r="AB3518" s="1"/>
      <c r="AC3518" s="99"/>
      <c r="AD3518" s="1"/>
      <c r="AE3518" s="1"/>
      <c r="AF3518" s="1"/>
      <c r="AG3518" s="1"/>
      <c r="AH3518" s="1"/>
      <c r="AI3518" s="1"/>
    </row>
    <row r="3519" spans="4:35">
      <c r="D3519" s="1"/>
      <c r="E3519" s="1"/>
      <c r="F3519" s="1"/>
      <c r="G3519" s="1"/>
      <c r="H3519" s="1"/>
      <c r="I3519" s="99"/>
      <c r="J3519" s="99"/>
      <c r="K3519" s="99"/>
      <c r="L3519" s="99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</row>
    <row r="3520" spans="4:35">
      <c r="D3520" s="1"/>
      <c r="E3520" s="1"/>
      <c r="F3520" s="1"/>
      <c r="G3520" s="1"/>
      <c r="H3520" s="1"/>
      <c r="I3520" s="99"/>
      <c r="J3520" s="99"/>
      <c r="K3520" s="99"/>
      <c r="L3520" s="99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</row>
    <row r="3521" spans="4:35">
      <c r="D3521" s="1"/>
      <c r="E3521" s="1"/>
      <c r="F3521" s="1"/>
      <c r="G3521" s="1"/>
      <c r="H3521" s="1"/>
      <c r="I3521" s="99"/>
      <c r="J3521" s="99"/>
      <c r="K3521" s="99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</row>
    <row r="3522" spans="4:35">
      <c r="D3522" s="1"/>
      <c r="E3522" s="1"/>
      <c r="F3522" s="1"/>
      <c r="G3522" s="1"/>
      <c r="H3522" s="1"/>
      <c r="I3522" s="99"/>
      <c r="J3522" s="99"/>
      <c r="K3522" s="99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</row>
    <row r="3523" spans="4:35">
      <c r="D3523" s="1"/>
      <c r="E3523" s="1"/>
      <c r="F3523" s="1"/>
      <c r="G3523" s="1"/>
      <c r="H3523" s="1"/>
      <c r="I3523" s="99"/>
      <c r="J3523" s="99"/>
      <c r="K3523" s="99"/>
      <c r="L3523" s="99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</row>
    <row r="3524" spans="4:35">
      <c r="D3524" s="1"/>
      <c r="E3524" s="1"/>
      <c r="F3524" s="1"/>
      <c r="G3524" s="1"/>
      <c r="H3524" s="1"/>
      <c r="I3524" s="99"/>
      <c r="J3524" s="99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</row>
    <row r="3525" spans="4:35">
      <c r="D3525" s="1"/>
      <c r="E3525" s="1"/>
      <c r="F3525" s="1"/>
      <c r="G3525" s="1"/>
      <c r="H3525" s="1"/>
      <c r="I3525" s="99"/>
      <c r="J3525" s="99"/>
      <c r="K3525" s="99"/>
      <c r="L3525" s="99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99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</row>
    <row r="3526" spans="4:35">
      <c r="D3526" s="1"/>
      <c r="E3526" s="1"/>
      <c r="F3526" s="1"/>
      <c r="G3526" s="1"/>
      <c r="H3526" s="1"/>
      <c r="I3526" s="99"/>
      <c r="J3526" s="99"/>
      <c r="K3526" s="99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</row>
    <row r="3527" spans="4:35">
      <c r="D3527" s="1"/>
      <c r="E3527" s="1"/>
      <c r="F3527" s="1"/>
      <c r="G3527" s="1"/>
      <c r="H3527" s="1"/>
      <c r="I3527" s="99"/>
      <c r="J3527" s="99"/>
      <c r="K3527" s="99"/>
      <c r="L3527" s="99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</row>
    <row r="3528" spans="4:35">
      <c r="D3528" s="1"/>
      <c r="E3528" s="1"/>
      <c r="F3528" s="1"/>
      <c r="G3528" s="1"/>
      <c r="H3528" s="1"/>
      <c r="I3528" s="99"/>
      <c r="J3528" s="99"/>
      <c r="K3528" s="99"/>
      <c r="L3528" s="99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99"/>
      <c r="Z3528" s="99"/>
      <c r="AA3528" s="1"/>
      <c r="AB3528" s="1"/>
      <c r="AC3528" s="99"/>
      <c r="AD3528" s="1"/>
      <c r="AE3528" s="1"/>
      <c r="AF3528" s="1"/>
      <c r="AG3528" s="1"/>
      <c r="AH3528" s="1"/>
      <c r="AI3528" s="1"/>
    </row>
    <row r="3529" spans="4:35">
      <c r="D3529" s="1"/>
      <c r="E3529" s="1"/>
      <c r="F3529" s="1"/>
      <c r="G3529" s="1"/>
      <c r="H3529" s="1"/>
      <c r="I3529" s="99"/>
      <c r="J3529" s="99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</row>
    <row r="3530" spans="4:35">
      <c r="D3530" s="1"/>
      <c r="E3530" s="1"/>
      <c r="F3530" s="1"/>
      <c r="G3530" s="1"/>
      <c r="H3530" s="1"/>
      <c r="I3530" s="99"/>
      <c r="J3530" s="99"/>
      <c r="K3530" s="99"/>
      <c r="L3530" s="99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99"/>
      <c r="Z3530" s="1"/>
      <c r="AA3530" s="1"/>
      <c r="AB3530" s="1"/>
      <c r="AC3530" s="99"/>
      <c r="AD3530" s="1"/>
      <c r="AE3530" s="1"/>
      <c r="AF3530" s="1"/>
      <c r="AG3530" s="1"/>
      <c r="AH3530" s="1"/>
      <c r="AI3530" s="1"/>
    </row>
    <row r="3531" spans="4:35">
      <c r="D3531" s="1"/>
      <c r="E3531" s="1"/>
      <c r="F3531" s="1"/>
      <c r="G3531" s="1"/>
      <c r="H3531" s="1"/>
      <c r="I3531" s="99"/>
      <c r="J3531" s="99"/>
      <c r="K3531" s="99"/>
      <c r="L3531" s="99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99"/>
      <c r="Z3531" s="99"/>
      <c r="AA3531" s="1"/>
      <c r="AB3531" s="1"/>
      <c r="AC3531" s="99"/>
      <c r="AD3531" s="1"/>
      <c r="AE3531" s="1"/>
      <c r="AF3531" s="1"/>
      <c r="AG3531" s="1"/>
      <c r="AH3531" s="1"/>
      <c r="AI3531" s="1"/>
    </row>
    <row r="3532" spans="4:35">
      <c r="D3532" s="1"/>
      <c r="E3532" s="1"/>
      <c r="F3532" s="1"/>
      <c r="G3532" s="1"/>
      <c r="H3532" s="1"/>
      <c r="I3532" s="99"/>
      <c r="J3532" s="99"/>
      <c r="K3532" s="99"/>
      <c r="L3532" s="99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99"/>
      <c r="Z3532" s="99"/>
      <c r="AA3532" s="1"/>
      <c r="AB3532" s="1"/>
      <c r="AC3532" s="99"/>
      <c r="AD3532" s="1"/>
      <c r="AE3532" s="1"/>
      <c r="AF3532" s="1"/>
      <c r="AG3532" s="1"/>
      <c r="AH3532" s="1"/>
      <c r="AI3532" s="1"/>
    </row>
    <row r="3533" spans="4:35">
      <c r="D3533" s="1"/>
      <c r="E3533" s="1"/>
      <c r="F3533" s="1"/>
      <c r="G3533" s="1"/>
      <c r="H3533" s="1"/>
      <c r="I3533" s="99"/>
      <c r="J3533" s="99"/>
      <c r="K3533" s="99"/>
      <c r="L3533" s="99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99"/>
      <c r="Z3533" s="99"/>
      <c r="AA3533" s="1"/>
      <c r="AB3533" s="1"/>
      <c r="AC3533" s="99"/>
      <c r="AD3533" s="1"/>
      <c r="AE3533" s="1"/>
      <c r="AF3533" s="1"/>
      <c r="AG3533" s="1"/>
      <c r="AH3533" s="1"/>
      <c r="AI3533" s="1"/>
    </row>
    <row r="3534" spans="4:35">
      <c r="D3534" s="1"/>
      <c r="E3534" s="1"/>
      <c r="F3534" s="1"/>
      <c r="G3534" s="1"/>
      <c r="H3534" s="1"/>
      <c r="I3534" s="99"/>
      <c r="J3534" s="99"/>
      <c r="K3534" s="99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</row>
    <row r="3535" spans="4:35">
      <c r="D3535" s="1"/>
      <c r="E3535" s="1"/>
      <c r="F3535" s="1"/>
      <c r="G3535" s="1"/>
      <c r="H3535" s="1"/>
      <c r="I3535" s="99"/>
      <c r="J3535" s="99"/>
      <c r="K3535" s="99"/>
      <c r="L3535" s="99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</row>
    <row r="3536" spans="4:35">
      <c r="D3536" s="1"/>
      <c r="E3536" s="1"/>
      <c r="F3536" s="1"/>
      <c r="G3536" s="1"/>
      <c r="H3536" s="1"/>
      <c r="I3536" s="99"/>
      <c r="J3536" s="99"/>
      <c r="K3536" s="99"/>
      <c r="L3536" s="99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99"/>
      <c r="Z3536" s="1"/>
      <c r="AA3536" s="1"/>
      <c r="AB3536" s="1"/>
      <c r="AC3536" s="99"/>
      <c r="AD3536" s="1"/>
      <c r="AE3536" s="1"/>
      <c r="AF3536" s="1"/>
      <c r="AG3536" s="1"/>
      <c r="AH3536" s="1"/>
      <c r="AI3536" s="1"/>
    </row>
    <row r="3537" spans="4:35">
      <c r="D3537" s="1"/>
      <c r="E3537" s="1"/>
      <c r="F3537" s="1"/>
      <c r="G3537" s="1"/>
      <c r="H3537" s="1"/>
      <c r="I3537" s="99"/>
      <c r="J3537" s="99"/>
      <c r="K3537" s="99"/>
      <c r="L3537" s="99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99"/>
      <c r="Z3537" s="1"/>
      <c r="AA3537" s="1"/>
      <c r="AB3537" s="1"/>
      <c r="AC3537" s="99"/>
      <c r="AD3537" s="1"/>
      <c r="AE3537" s="1"/>
      <c r="AF3537" s="1"/>
      <c r="AG3537" s="1"/>
      <c r="AH3537" s="1"/>
      <c r="AI3537" s="1"/>
    </row>
    <row r="3538" spans="4:35">
      <c r="D3538" s="1"/>
      <c r="E3538" s="1"/>
      <c r="F3538" s="1"/>
      <c r="G3538" s="1"/>
      <c r="H3538" s="1"/>
      <c r="I3538" s="99"/>
      <c r="J3538" s="99"/>
      <c r="K3538" s="99"/>
      <c r="L3538" s="99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99"/>
      <c r="Z3538" s="1"/>
      <c r="AA3538" s="1"/>
      <c r="AB3538" s="1"/>
      <c r="AC3538" s="99"/>
      <c r="AD3538" s="1"/>
      <c r="AE3538" s="1"/>
      <c r="AF3538" s="1"/>
      <c r="AG3538" s="1"/>
      <c r="AH3538" s="1"/>
      <c r="AI3538" s="1"/>
    </row>
    <row r="3539" spans="4:35">
      <c r="D3539" s="1"/>
      <c r="E3539" s="1"/>
      <c r="F3539" s="1"/>
      <c r="G3539" s="1"/>
      <c r="H3539" s="1"/>
      <c r="I3539" s="99"/>
      <c r="J3539" s="99"/>
      <c r="K3539" s="99"/>
      <c r="L3539" s="99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99"/>
      <c r="Z3539" s="99"/>
      <c r="AA3539" s="1"/>
      <c r="AB3539" s="1"/>
      <c r="AC3539" s="99"/>
      <c r="AD3539" s="1"/>
      <c r="AE3539" s="1"/>
      <c r="AF3539" s="1"/>
      <c r="AG3539" s="1"/>
      <c r="AH3539" s="1"/>
      <c r="AI3539" s="1"/>
    </row>
    <row r="3540" spans="4:35">
      <c r="D3540" s="1"/>
      <c r="E3540" s="1"/>
      <c r="F3540" s="1"/>
      <c r="G3540" s="1"/>
      <c r="H3540" s="1"/>
      <c r="I3540" s="99"/>
      <c r="J3540" s="99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</row>
    <row r="3541" spans="4:35">
      <c r="D3541" s="1"/>
      <c r="E3541" s="1"/>
      <c r="F3541" s="1"/>
      <c r="G3541" s="1"/>
      <c r="H3541" s="1"/>
      <c r="I3541" s="99"/>
      <c r="J3541" s="99"/>
      <c r="K3541" s="99"/>
      <c r="L3541" s="99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99"/>
      <c r="Z3541" s="99"/>
      <c r="AA3541" s="1"/>
      <c r="AB3541" s="1"/>
      <c r="AC3541" s="99"/>
      <c r="AD3541" s="1"/>
      <c r="AE3541" s="1"/>
      <c r="AF3541" s="1"/>
      <c r="AG3541" s="1"/>
      <c r="AH3541" s="1"/>
      <c r="AI3541" s="1"/>
    </row>
    <row r="3542" spans="4:35">
      <c r="D3542" s="1"/>
      <c r="E3542" s="1"/>
      <c r="F3542" s="1"/>
      <c r="G3542" s="1"/>
      <c r="H3542" s="1"/>
      <c r="I3542" s="99"/>
      <c r="J3542" s="99"/>
      <c r="K3542" s="99"/>
      <c r="L3542" s="99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99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</row>
    <row r="3543" spans="4:35">
      <c r="D3543" s="1"/>
      <c r="E3543" s="1"/>
      <c r="F3543" s="1"/>
      <c r="G3543" s="1"/>
      <c r="H3543" s="1"/>
      <c r="I3543" s="99"/>
      <c r="J3543" s="99"/>
      <c r="K3543" s="99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</row>
    <row r="3544" spans="4:35">
      <c r="D3544" s="1"/>
      <c r="E3544" s="1"/>
      <c r="F3544" s="1"/>
      <c r="G3544" s="1"/>
      <c r="H3544" s="1"/>
      <c r="I3544" s="99"/>
      <c r="J3544" s="99"/>
      <c r="K3544" s="99"/>
      <c r="L3544" s="99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99"/>
      <c r="Z3544" s="1"/>
      <c r="AA3544" s="1"/>
      <c r="AB3544" s="1"/>
      <c r="AC3544" s="99"/>
      <c r="AD3544" s="1"/>
      <c r="AE3544" s="1"/>
      <c r="AF3544" s="1"/>
      <c r="AG3544" s="1"/>
      <c r="AH3544" s="1"/>
      <c r="AI3544" s="1"/>
    </row>
    <row r="3545" spans="4:35">
      <c r="D3545" s="1"/>
      <c r="E3545" s="1"/>
      <c r="F3545" s="1"/>
      <c r="G3545" s="1"/>
      <c r="H3545" s="1"/>
      <c r="I3545" s="99"/>
      <c r="J3545" s="99"/>
      <c r="K3545" s="99"/>
      <c r="L3545" s="99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99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</row>
    <row r="3546" spans="4:35">
      <c r="D3546" s="1"/>
      <c r="E3546" s="1"/>
      <c r="F3546" s="1"/>
      <c r="G3546" s="1"/>
      <c r="H3546" s="1"/>
      <c r="I3546" s="99"/>
      <c r="J3546" s="99"/>
      <c r="K3546" s="99"/>
      <c r="L3546" s="99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99"/>
      <c r="Z3546" s="1"/>
      <c r="AA3546" s="1"/>
      <c r="AB3546" s="1"/>
      <c r="AC3546" s="99"/>
      <c r="AD3546" s="1"/>
      <c r="AE3546" s="1"/>
      <c r="AF3546" s="1"/>
      <c r="AG3546" s="1"/>
      <c r="AH3546" s="1"/>
      <c r="AI3546" s="1"/>
    </row>
    <row r="3547" spans="4:35">
      <c r="D3547" s="1"/>
      <c r="E3547" s="1"/>
      <c r="F3547" s="1"/>
      <c r="G3547" s="1"/>
      <c r="H3547" s="1"/>
      <c r="I3547" s="99"/>
      <c r="J3547" s="99"/>
      <c r="K3547" s="99"/>
      <c r="L3547" s="99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99"/>
      <c r="Z3547" s="1"/>
      <c r="AA3547" s="1"/>
      <c r="AB3547" s="1"/>
      <c r="AC3547" s="99"/>
      <c r="AD3547" s="1"/>
      <c r="AE3547" s="1"/>
      <c r="AF3547" s="1"/>
      <c r="AG3547" s="1"/>
      <c r="AH3547" s="1"/>
      <c r="AI3547" s="1"/>
    </row>
    <row r="3548" spans="4:35">
      <c r="D3548" s="1"/>
      <c r="E3548" s="1"/>
      <c r="F3548" s="1"/>
      <c r="G3548" s="1"/>
      <c r="H3548" s="1"/>
      <c r="I3548" s="99"/>
      <c r="J3548" s="99"/>
      <c r="K3548" s="99"/>
      <c r="L3548" s="99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</row>
    <row r="3549" spans="4:35">
      <c r="D3549" s="1"/>
      <c r="E3549" s="1"/>
      <c r="F3549" s="1"/>
      <c r="G3549" s="1"/>
      <c r="H3549" s="1"/>
      <c r="I3549" s="99"/>
      <c r="J3549" s="99"/>
      <c r="K3549" s="99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</row>
    <row r="3550" spans="4:35">
      <c r="D3550" s="1"/>
      <c r="E3550" s="1"/>
      <c r="F3550" s="1"/>
      <c r="G3550" s="1"/>
      <c r="H3550" s="1"/>
      <c r="I3550" s="99"/>
      <c r="J3550" s="99"/>
      <c r="K3550" s="99"/>
      <c r="L3550" s="99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99"/>
      <c r="Z3550" s="1"/>
      <c r="AA3550" s="1"/>
      <c r="AB3550" s="1"/>
      <c r="AC3550" s="99"/>
      <c r="AD3550" s="1"/>
      <c r="AE3550" s="1"/>
      <c r="AF3550" s="1"/>
      <c r="AG3550" s="1"/>
      <c r="AH3550" s="1"/>
      <c r="AI3550" s="1"/>
    </row>
    <row r="3551" spans="4:35">
      <c r="D3551" s="1"/>
      <c r="E3551" s="1"/>
      <c r="F3551" s="1"/>
      <c r="G3551" s="1"/>
      <c r="H3551" s="1"/>
      <c r="I3551" s="99"/>
      <c r="J3551" s="99"/>
      <c r="K3551" s="99"/>
      <c r="L3551" s="99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99"/>
      <c r="Z3551" s="99"/>
      <c r="AA3551" s="1"/>
      <c r="AB3551" s="1"/>
      <c r="AC3551" s="99"/>
      <c r="AD3551" s="1"/>
      <c r="AE3551" s="1"/>
      <c r="AF3551" s="1"/>
      <c r="AG3551" s="1"/>
      <c r="AH3551" s="1"/>
      <c r="AI3551" s="1"/>
    </row>
    <row r="3552" spans="4:35">
      <c r="D3552" s="1"/>
      <c r="E3552" s="1"/>
      <c r="F3552" s="1"/>
      <c r="G3552" s="1"/>
      <c r="H3552" s="1"/>
      <c r="I3552" s="99"/>
      <c r="J3552" s="99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</row>
    <row r="3553" spans="4:35">
      <c r="D3553" s="1"/>
      <c r="E3553" s="1"/>
      <c r="F3553" s="1"/>
      <c r="G3553" s="1"/>
      <c r="H3553" s="1"/>
      <c r="I3553" s="99"/>
      <c r="J3553" s="99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</row>
    <row r="3554" spans="4:35">
      <c r="D3554" s="1"/>
      <c r="E3554" s="1"/>
      <c r="F3554" s="1"/>
      <c r="G3554" s="1"/>
      <c r="H3554" s="1"/>
      <c r="I3554" s="99"/>
      <c r="J3554" s="99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</row>
    <row r="3555" spans="4:35">
      <c r="D3555" s="1"/>
      <c r="E3555" s="1"/>
      <c r="F3555" s="1"/>
      <c r="G3555" s="1"/>
      <c r="H3555" s="1"/>
      <c r="I3555" s="99"/>
      <c r="J3555" s="99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</row>
    <row r="3556" spans="4:35">
      <c r="D3556" s="1"/>
      <c r="E3556" s="1"/>
      <c r="F3556" s="1"/>
      <c r="G3556" s="1"/>
      <c r="H3556" s="1"/>
      <c r="I3556" s="99"/>
      <c r="J3556" s="99"/>
      <c r="K3556" s="99"/>
      <c r="L3556" s="99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99"/>
      <c r="Z3556" s="99"/>
      <c r="AA3556" s="1"/>
      <c r="AB3556" s="1"/>
      <c r="AC3556" s="99"/>
      <c r="AD3556" s="1"/>
      <c r="AE3556" s="1"/>
      <c r="AF3556" s="1"/>
      <c r="AG3556" s="1"/>
      <c r="AH3556" s="1"/>
      <c r="AI3556" s="1"/>
    </row>
    <row r="3557" spans="4:35">
      <c r="D3557" s="1"/>
      <c r="E3557" s="1"/>
      <c r="F3557" s="1"/>
      <c r="G3557" s="1"/>
      <c r="H3557" s="1"/>
      <c r="I3557" s="99"/>
      <c r="J3557" s="99"/>
      <c r="K3557" s="99"/>
      <c r="L3557" s="99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99"/>
      <c r="Z3557" s="99"/>
      <c r="AA3557" s="1"/>
      <c r="AB3557" s="1"/>
      <c r="AC3557" s="99"/>
      <c r="AD3557" s="1"/>
      <c r="AE3557" s="1"/>
      <c r="AF3557" s="1"/>
      <c r="AG3557" s="1"/>
      <c r="AH3557" s="1"/>
      <c r="AI3557" s="1"/>
    </row>
    <row r="3558" spans="4:35">
      <c r="D3558" s="1"/>
      <c r="E3558" s="1"/>
      <c r="F3558" s="1"/>
      <c r="G3558" s="1"/>
      <c r="H3558" s="1"/>
      <c r="I3558" s="99"/>
      <c r="J3558" s="99"/>
      <c r="K3558" s="99"/>
      <c r="L3558" s="99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99"/>
      <c r="Z3558" s="1"/>
      <c r="AA3558" s="1"/>
      <c r="AB3558" s="1"/>
      <c r="AC3558" s="99"/>
      <c r="AD3558" s="1"/>
      <c r="AE3558" s="1"/>
      <c r="AF3558" s="1"/>
      <c r="AG3558" s="1"/>
      <c r="AH3558" s="1"/>
      <c r="AI3558" s="1"/>
    </row>
    <row r="3559" spans="4:35">
      <c r="D3559" s="1"/>
      <c r="E3559" s="1"/>
      <c r="F3559" s="1"/>
      <c r="G3559" s="1"/>
      <c r="H3559" s="1"/>
      <c r="I3559" s="99"/>
      <c r="J3559" s="99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</row>
    <row r="3560" spans="4:35">
      <c r="D3560" s="1"/>
      <c r="E3560" s="1"/>
      <c r="F3560" s="1"/>
      <c r="G3560" s="1"/>
      <c r="H3560" s="1"/>
      <c r="I3560" s="99"/>
      <c r="J3560" s="99"/>
      <c r="K3560" s="99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</row>
    <row r="3561" spans="4:35">
      <c r="D3561" s="1"/>
      <c r="E3561" s="1"/>
      <c r="F3561" s="1"/>
      <c r="G3561" s="1"/>
      <c r="H3561" s="1"/>
      <c r="I3561" s="99"/>
      <c r="J3561" s="99"/>
      <c r="K3561" s="99"/>
      <c r="L3561" s="99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99"/>
      <c r="Z3561" s="99"/>
      <c r="AA3561" s="1"/>
      <c r="AB3561" s="1"/>
      <c r="AC3561" s="99"/>
      <c r="AD3561" s="1"/>
      <c r="AE3561" s="1"/>
      <c r="AF3561" s="1"/>
      <c r="AG3561" s="1"/>
      <c r="AH3561" s="1"/>
      <c r="AI3561" s="1"/>
    </row>
    <row r="3562" spans="4:35">
      <c r="D3562" s="1"/>
      <c r="E3562" s="1"/>
      <c r="F3562" s="1"/>
      <c r="G3562" s="1"/>
      <c r="H3562" s="1"/>
      <c r="I3562" s="99"/>
      <c r="J3562" s="99"/>
      <c r="K3562" s="99"/>
      <c r="L3562" s="99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99"/>
      <c r="Z3562" s="1"/>
      <c r="AA3562" s="1"/>
      <c r="AB3562" s="1"/>
      <c r="AC3562" s="99"/>
      <c r="AD3562" s="1"/>
      <c r="AE3562" s="1"/>
      <c r="AF3562" s="1"/>
      <c r="AG3562" s="1"/>
      <c r="AH3562" s="1"/>
      <c r="AI3562" s="1"/>
    </row>
    <row r="3563" spans="4:35">
      <c r="D3563" s="1"/>
      <c r="E3563" s="1"/>
      <c r="F3563" s="1"/>
      <c r="G3563" s="1"/>
      <c r="H3563" s="1"/>
      <c r="I3563" s="99"/>
      <c r="J3563" s="99"/>
      <c r="K3563" s="99"/>
      <c r="L3563" s="99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99"/>
      <c r="Z3563" s="1"/>
      <c r="AA3563" s="1"/>
      <c r="AB3563" s="1"/>
      <c r="AC3563" s="99"/>
      <c r="AD3563" s="1"/>
      <c r="AE3563" s="1"/>
      <c r="AF3563" s="1"/>
      <c r="AG3563" s="1"/>
      <c r="AH3563" s="1"/>
      <c r="AI3563" s="1"/>
    </row>
    <row r="3564" spans="4:35">
      <c r="D3564" s="1"/>
      <c r="E3564" s="1"/>
      <c r="F3564" s="1"/>
      <c r="G3564" s="1"/>
      <c r="H3564" s="1"/>
      <c r="I3564" s="99"/>
      <c r="J3564" s="99"/>
      <c r="K3564" s="99"/>
      <c r="L3564" s="99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99"/>
      <c r="Z3564" s="99"/>
      <c r="AA3564" s="1"/>
      <c r="AB3564" s="1"/>
      <c r="AC3564" s="99"/>
      <c r="AD3564" s="1"/>
      <c r="AE3564" s="1"/>
      <c r="AF3564" s="1"/>
      <c r="AG3564" s="1"/>
      <c r="AH3564" s="1"/>
      <c r="AI3564" s="1"/>
    </row>
    <row r="3565" spans="4:35">
      <c r="D3565" s="1"/>
      <c r="E3565" s="1"/>
      <c r="F3565" s="1"/>
      <c r="G3565" s="1"/>
      <c r="H3565" s="1"/>
      <c r="I3565" s="99"/>
      <c r="J3565" s="99"/>
      <c r="K3565" s="99"/>
      <c r="L3565" s="99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99"/>
      <c r="Z3565" s="99"/>
      <c r="AA3565" s="1"/>
      <c r="AB3565" s="1"/>
      <c r="AC3565" s="99"/>
      <c r="AD3565" s="1"/>
      <c r="AE3565" s="1"/>
      <c r="AF3565" s="1"/>
      <c r="AG3565" s="1"/>
      <c r="AH3565" s="1"/>
      <c r="AI3565" s="1"/>
    </row>
    <row r="3566" spans="4:35">
      <c r="D3566" s="1"/>
      <c r="E3566" s="1"/>
      <c r="F3566" s="1"/>
      <c r="G3566" s="1"/>
      <c r="H3566" s="1"/>
      <c r="I3566" s="99"/>
      <c r="J3566" s="99"/>
      <c r="K3566" s="99"/>
      <c r="L3566" s="99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99"/>
      <c r="Z3566" s="99"/>
      <c r="AA3566" s="1"/>
      <c r="AB3566" s="1"/>
      <c r="AC3566" s="99"/>
      <c r="AD3566" s="1"/>
      <c r="AE3566" s="1"/>
      <c r="AF3566" s="1"/>
      <c r="AG3566" s="1"/>
      <c r="AH3566" s="1"/>
      <c r="AI3566" s="1"/>
    </row>
    <row r="3567" spans="4:35">
      <c r="D3567" s="1"/>
      <c r="E3567" s="1"/>
      <c r="F3567" s="1"/>
      <c r="G3567" s="1"/>
      <c r="H3567" s="1"/>
      <c r="I3567" s="99"/>
      <c r="J3567" s="99"/>
      <c r="K3567" s="99"/>
      <c r="L3567" s="99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99"/>
      <c r="Z3567" s="99"/>
      <c r="AA3567" s="1"/>
      <c r="AB3567" s="1"/>
      <c r="AC3567" s="99"/>
      <c r="AD3567" s="1"/>
      <c r="AE3567" s="1"/>
      <c r="AF3567" s="1"/>
      <c r="AG3567" s="1"/>
      <c r="AH3567" s="1"/>
      <c r="AI3567" s="1"/>
    </row>
    <row r="3568" spans="4:35">
      <c r="D3568" s="1"/>
      <c r="E3568" s="1"/>
      <c r="F3568" s="1"/>
      <c r="G3568" s="1"/>
      <c r="H3568" s="1"/>
      <c r="I3568" s="99"/>
      <c r="J3568" s="99"/>
      <c r="K3568" s="99"/>
      <c r="L3568" s="99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99"/>
      <c r="Z3568" s="1"/>
      <c r="AA3568" s="1"/>
      <c r="AB3568" s="1"/>
      <c r="AC3568" s="99"/>
      <c r="AD3568" s="1"/>
      <c r="AE3568" s="1"/>
      <c r="AF3568" s="1"/>
      <c r="AG3568" s="1"/>
      <c r="AH3568" s="1"/>
      <c r="AI3568" s="1"/>
    </row>
    <row r="3569" spans="4:35">
      <c r="D3569" s="1"/>
      <c r="E3569" s="1"/>
      <c r="F3569" s="1"/>
      <c r="G3569" s="1"/>
      <c r="H3569" s="1"/>
      <c r="I3569" s="99"/>
      <c r="J3569" s="99"/>
      <c r="K3569" s="99"/>
      <c r="L3569" s="99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99"/>
      <c r="Z3569" s="99"/>
      <c r="AA3569" s="1"/>
      <c r="AB3569" s="1"/>
      <c r="AC3569" s="99"/>
      <c r="AD3569" s="1"/>
      <c r="AE3569" s="1"/>
      <c r="AF3569" s="1"/>
      <c r="AG3569" s="1"/>
      <c r="AH3569" s="1"/>
      <c r="AI3569" s="1"/>
    </row>
    <row r="3570" spans="4:35">
      <c r="D3570" s="1"/>
      <c r="E3570" s="1"/>
      <c r="F3570" s="1"/>
      <c r="G3570" s="1"/>
      <c r="H3570" s="1"/>
      <c r="I3570" s="99"/>
      <c r="J3570" s="99"/>
      <c r="K3570" s="99"/>
      <c r="L3570" s="99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99"/>
      <c r="Z3570" s="1"/>
      <c r="AA3570" s="1"/>
      <c r="AB3570" s="1"/>
      <c r="AC3570" s="99"/>
      <c r="AD3570" s="1"/>
      <c r="AE3570" s="1"/>
      <c r="AF3570" s="1"/>
      <c r="AG3570" s="1"/>
      <c r="AH3570" s="1"/>
      <c r="AI3570" s="1"/>
    </row>
    <row r="3571" spans="4:35">
      <c r="D3571" s="1"/>
      <c r="E3571" s="1"/>
      <c r="F3571" s="1"/>
      <c r="G3571" s="1"/>
      <c r="H3571" s="1"/>
      <c r="I3571" s="99"/>
      <c r="J3571" s="99"/>
      <c r="K3571" s="99"/>
      <c r="L3571" s="99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</row>
    <row r="3572" spans="4:35">
      <c r="D3572" s="1"/>
      <c r="E3572" s="1"/>
      <c r="F3572" s="1"/>
      <c r="G3572" s="1"/>
      <c r="H3572" s="1"/>
      <c r="I3572" s="99"/>
      <c r="J3572" s="99"/>
      <c r="K3572" s="99"/>
      <c r="L3572" s="99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99"/>
      <c r="Z3572" s="99"/>
      <c r="AA3572" s="1"/>
      <c r="AB3572" s="1"/>
      <c r="AC3572" s="99"/>
      <c r="AD3572" s="1"/>
      <c r="AE3572" s="1"/>
      <c r="AF3572" s="1"/>
      <c r="AG3572" s="1"/>
      <c r="AH3572" s="1"/>
      <c r="AI3572" s="1"/>
    </row>
    <row r="3573" spans="4:35">
      <c r="D3573" s="1"/>
      <c r="E3573" s="1"/>
      <c r="F3573" s="1"/>
      <c r="G3573" s="1"/>
      <c r="H3573" s="1"/>
      <c r="I3573" s="99"/>
      <c r="J3573" s="99"/>
      <c r="K3573" s="99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</row>
    <row r="3574" spans="4:35">
      <c r="D3574" s="1"/>
      <c r="E3574" s="1"/>
      <c r="F3574" s="1"/>
      <c r="G3574" s="1"/>
      <c r="H3574" s="1"/>
      <c r="I3574" s="99"/>
      <c r="J3574" s="99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</row>
    <row r="3575" spans="4:35">
      <c r="D3575" s="1"/>
      <c r="E3575" s="1"/>
      <c r="F3575" s="1"/>
      <c r="G3575" s="1"/>
      <c r="H3575" s="1"/>
      <c r="I3575" s="99"/>
      <c r="J3575" s="99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</row>
    <row r="3576" spans="4:35">
      <c r="D3576" s="1"/>
      <c r="E3576" s="1"/>
      <c r="F3576" s="1"/>
      <c r="G3576" s="1"/>
      <c r="H3576" s="1"/>
      <c r="I3576" s="99"/>
      <c r="J3576" s="99"/>
      <c r="K3576" s="99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</row>
    <row r="3577" spans="4:35">
      <c r="D3577" s="1"/>
      <c r="E3577" s="1"/>
      <c r="F3577" s="1"/>
      <c r="G3577" s="1"/>
      <c r="H3577" s="1"/>
      <c r="I3577" s="99"/>
      <c r="J3577" s="99"/>
      <c r="K3577" s="99"/>
      <c r="L3577" s="99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99"/>
      <c r="Z3577" s="99"/>
      <c r="AA3577" s="1"/>
      <c r="AB3577" s="1"/>
      <c r="AC3577" s="99"/>
      <c r="AD3577" s="1"/>
      <c r="AE3577" s="1"/>
      <c r="AF3577" s="1"/>
      <c r="AG3577" s="1"/>
      <c r="AH3577" s="1"/>
      <c r="AI3577" s="1"/>
    </row>
    <row r="3578" spans="4:35">
      <c r="D3578" s="1"/>
      <c r="E3578" s="1"/>
      <c r="F3578" s="1"/>
      <c r="G3578" s="1"/>
      <c r="H3578" s="1"/>
      <c r="I3578" s="99"/>
      <c r="J3578" s="99"/>
      <c r="K3578" s="99"/>
      <c r="L3578" s="99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99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</row>
    <row r="3579" spans="4:35">
      <c r="D3579" s="1"/>
      <c r="E3579" s="1"/>
      <c r="F3579" s="1"/>
      <c r="G3579" s="1"/>
      <c r="H3579" s="1"/>
      <c r="I3579" s="99"/>
      <c r="J3579" s="99"/>
      <c r="K3579" s="99"/>
      <c r="L3579" s="99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99"/>
      <c r="Z3579" s="1"/>
      <c r="AA3579" s="1"/>
      <c r="AB3579" s="1"/>
      <c r="AC3579" s="99"/>
      <c r="AD3579" s="1"/>
      <c r="AE3579" s="1"/>
      <c r="AF3579" s="1"/>
      <c r="AG3579" s="1"/>
      <c r="AH3579" s="1"/>
      <c r="AI3579" s="1"/>
    </row>
    <row r="3580" spans="4:35">
      <c r="D3580" s="1"/>
      <c r="E3580" s="1"/>
      <c r="F3580" s="1"/>
      <c r="G3580" s="1"/>
      <c r="H3580" s="1"/>
      <c r="I3580" s="99"/>
      <c r="J3580" s="99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</row>
    <row r="3581" spans="4:35">
      <c r="D3581" s="1"/>
      <c r="E3581" s="1"/>
      <c r="F3581" s="1"/>
      <c r="G3581" s="1"/>
      <c r="H3581" s="1"/>
      <c r="I3581" s="99"/>
      <c r="J3581" s="99"/>
      <c r="K3581" s="99"/>
      <c r="L3581" s="99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99"/>
      <c r="Z3581" s="1"/>
      <c r="AA3581" s="1"/>
      <c r="AB3581" s="1"/>
      <c r="AC3581" s="99"/>
      <c r="AD3581" s="1"/>
      <c r="AE3581" s="1"/>
      <c r="AF3581" s="1"/>
      <c r="AG3581" s="1"/>
      <c r="AH3581" s="1"/>
      <c r="AI3581" s="1"/>
    </row>
    <row r="3582" spans="4:35">
      <c r="D3582" s="1"/>
      <c r="E3582" s="1"/>
      <c r="F3582" s="1"/>
      <c r="G3582" s="1"/>
      <c r="H3582" s="1"/>
      <c r="I3582" s="99"/>
      <c r="J3582" s="99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</row>
    <row r="3583" spans="4:35">
      <c r="D3583" s="1"/>
      <c r="E3583" s="1"/>
      <c r="F3583" s="1"/>
      <c r="G3583" s="1"/>
      <c r="H3583" s="1"/>
      <c r="I3583" s="99"/>
      <c r="J3583" s="99"/>
      <c r="K3583" s="99"/>
      <c r="L3583" s="99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99"/>
      <c r="Z3583" s="99"/>
      <c r="AA3583" s="1"/>
      <c r="AB3583" s="1"/>
      <c r="AC3583" s="99"/>
      <c r="AD3583" s="1"/>
      <c r="AE3583" s="1"/>
      <c r="AF3583" s="1"/>
      <c r="AG3583" s="1"/>
      <c r="AH3583" s="1"/>
      <c r="AI3583" s="1"/>
    </row>
    <row r="3584" spans="4:35">
      <c r="D3584" s="1"/>
      <c r="E3584" s="1"/>
      <c r="F3584" s="1"/>
      <c r="G3584" s="1"/>
      <c r="H3584" s="1"/>
      <c r="I3584" s="99"/>
      <c r="J3584" s="99"/>
      <c r="K3584" s="99"/>
      <c r="L3584" s="99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99"/>
      <c r="Z3584" s="99"/>
      <c r="AA3584" s="1"/>
      <c r="AB3584" s="1"/>
      <c r="AC3584" s="99"/>
      <c r="AD3584" s="1"/>
      <c r="AE3584" s="1"/>
      <c r="AF3584" s="1"/>
      <c r="AG3584" s="1"/>
      <c r="AH3584" s="1"/>
      <c r="AI3584" s="1"/>
    </row>
    <row r="3585" spans="4:35">
      <c r="D3585" s="1"/>
      <c r="E3585" s="1"/>
      <c r="F3585" s="1"/>
      <c r="G3585" s="1"/>
      <c r="H3585" s="1"/>
      <c r="I3585" s="99"/>
      <c r="J3585" s="99"/>
      <c r="K3585" s="99"/>
      <c r="L3585" s="99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99"/>
      <c r="Z3585" s="1"/>
      <c r="AA3585" s="1"/>
      <c r="AB3585" s="1"/>
      <c r="AC3585" s="99"/>
      <c r="AD3585" s="1"/>
      <c r="AE3585" s="1"/>
      <c r="AF3585" s="1"/>
      <c r="AG3585" s="1"/>
      <c r="AH3585" s="1"/>
      <c r="AI3585" s="1"/>
    </row>
    <row r="3586" spans="4:35">
      <c r="D3586" s="1"/>
      <c r="E3586" s="1"/>
      <c r="F3586" s="1"/>
      <c r="G3586" s="1"/>
      <c r="H3586" s="1"/>
      <c r="I3586" s="99"/>
      <c r="J3586" s="99"/>
      <c r="K3586" s="99"/>
      <c r="L3586" s="99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99"/>
      <c r="Z3586" s="99"/>
      <c r="AA3586" s="1"/>
      <c r="AB3586" s="1"/>
      <c r="AC3586" s="99"/>
      <c r="AD3586" s="1"/>
      <c r="AE3586" s="1"/>
      <c r="AF3586" s="1"/>
      <c r="AG3586" s="1"/>
      <c r="AH3586" s="1"/>
      <c r="AI3586" s="1"/>
    </row>
    <row r="3587" spans="4:35">
      <c r="D3587" s="1"/>
      <c r="E3587" s="1"/>
      <c r="F3587" s="1"/>
      <c r="G3587" s="1"/>
      <c r="H3587" s="1"/>
      <c r="I3587" s="99"/>
      <c r="J3587" s="99"/>
      <c r="K3587" s="99"/>
      <c r="L3587" s="99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99"/>
      <c r="Z3587" s="1"/>
      <c r="AA3587" s="1"/>
      <c r="AB3587" s="1"/>
      <c r="AC3587" s="99"/>
      <c r="AD3587" s="1"/>
      <c r="AE3587" s="1"/>
      <c r="AF3587" s="1"/>
      <c r="AG3587" s="1"/>
      <c r="AH3587" s="1"/>
      <c r="AI3587" s="1"/>
    </row>
    <row r="3588" spans="4:35">
      <c r="D3588" s="1"/>
      <c r="E3588" s="1"/>
      <c r="F3588" s="1"/>
      <c r="G3588" s="1"/>
      <c r="H3588" s="1"/>
      <c r="I3588" s="99"/>
      <c r="J3588" s="99"/>
      <c r="K3588" s="99"/>
      <c r="L3588" s="99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99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</row>
    <row r="3589" spans="4:35">
      <c r="D3589" s="1"/>
      <c r="E3589" s="1"/>
      <c r="F3589" s="1"/>
      <c r="G3589" s="1"/>
      <c r="H3589" s="1"/>
      <c r="I3589" s="99"/>
      <c r="J3589" s="99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</row>
    <row r="3590" spans="4:35">
      <c r="D3590" s="1"/>
      <c r="E3590" s="1"/>
      <c r="F3590" s="1"/>
      <c r="G3590" s="1"/>
      <c r="H3590" s="1"/>
      <c r="I3590" s="99"/>
      <c r="J3590" s="99"/>
      <c r="K3590" s="99"/>
      <c r="L3590" s="99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</row>
    <row r="3591" spans="4:35">
      <c r="D3591" s="1"/>
      <c r="E3591" s="1"/>
      <c r="F3591" s="1"/>
      <c r="G3591" s="1"/>
      <c r="H3591" s="1"/>
      <c r="I3591" s="99"/>
      <c r="J3591" s="99"/>
      <c r="K3591" s="99"/>
      <c r="L3591" s="99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99"/>
      <c r="Z3591" s="99"/>
      <c r="AA3591" s="1"/>
      <c r="AB3591" s="1"/>
      <c r="AC3591" s="99"/>
      <c r="AD3591" s="1"/>
      <c r="AE3591" s="1"/>
      <c r="AF3591" s="1"/>
      <c r="AG3591" s="1"/>
      <c r="AH3591" s="1"/>
      <c r="AI3591" s="1"/>
    </row>
    <row r="3592" spans="4:35">
      <c r="D3592" s="1"/>
      <c r="E3592" s="1"/>
      <c r="F3592" s="1"/>
      <c r="G3592" s="1"/>
      <c r="H3592" s="1"/>
      <c r="I3592" s="99"/>
      <c r="J3592" s="99"/>
      <c r="K3592" s="99"/>
      <c r="L3592" s="99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99"/>
      <c r="Z3592" s="1"/>
      <c r="AA3592" s="1"/>
      <c r="AB3592" s="1"/>
      <c r="AC3592" s="99"/>
      <c r="AD3592" s="1"/>
      <c r="AE3592" s="1"/>
      <c r="AF3592" s="1"/>
      <c r="AG3592" s="1"/>
      <c r="AH3592" s="1"/>
      <c r="AI3592" s="1"/>
    </row>
    <row r="3593" spans="4:35">
      <c r="D3593" s="1"/>
      <c r="E3593" s="1"/>
      <c r="F3593" s="1"/>
      <c r="G3593" s="1"/>
      <c r="H3593" s="1"/>
      <c r="I3593" s="99"/>
      <c r="J3593" s="99"/>
      <c r="K3593" s="99"/>
      <c r="L3593" s="99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99"/>
      <c r="Z3593" s="99"/>
      <c r="AA3593" s="1"/>
      <c r="AB3593" s="1"/>
      <c r="AC3593" s="99"/>
      <c r="AD3593" s="1"/>
      <c r="AE3593" s="1"/>
      <c r="AF3593" s="1"/>
      <c r="AG3593" s="1"/>
      <c r="AH3593" s="1"/>
      <c r="AI3593" s="1"/>
    </row>
    <row r="3594" spans="4:35">
      <c r="D3594" s="1"/>
      <c r="E3594" s="1"/>
      <c r="F3594" s="1"/>
      <c r="G3594" s="1"/>
      <c r="H3594" s="1"/>
      <c r="I3594" s="99"/>
      <c r="J3594" s="99"/>
      <c r="K3594" s="99"/>
      <c r="L3594" s="99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99"/>
      <c r="Z3594" s="1"/>
      <c r="AA3594" s="1"/>
      <c r="AB3594" s="1"/>
      <c r="AC3594" s="99"/>
      <c r="AD3594" s="1"/>
      <c r="AE3594" s="1"/>
      <c r="AF3594" s="1"/>
      <c r="AG3594" s="1"/>
      <c r="AH3594" s="1"/>
      <c r="AI3594" s="1"/>
    </row>
    <row r="3595" spans="4:35">
      <c r="D3595" s="1"/>
      <c r="E3595" s="1"/>
      <c r="F3595" s="1"/>
      <c r="G3595" s="1"/>
      <c r="H3595" s="1"/>
      <c r="I3595" s="99"/>
      <c r="J3595" s="99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</row>
    <row r="3596" spans="4:35">
      <c r="D3596" s="1"/>
      <c r="E3596" s="1"/>
      <c r="F3596" s="1"/>
      <c r="G3596" s="1"/>
      <c r="H3596" s="1"/>
      <c r="I3596" s="99"/>
      <c r="J3596" s="99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</row>
    <row r="3597" spans="4:35">
      <c r="D3597" s="1"/>
      <c r="E3597" s="1"/>
      <c r="F3597" s="1"/>
      <c r="G3597" s="1"/>
      <c r="H3597" s="1"/>
      <c r="I3597" s="99"/>
      <c r="J3597" s="99"/>
      <c r="K3597" s="99"/>
      <c r="L3597" s="99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99"/>
      <c r="Z3597" s="1"/>
      <c r="AA3597" s="1"/>
      <c r="AB3597" s="1"/>
      <c r="AC3597" s="99"/>
      <c r="AD3597" s="1"/>
      <c r="AE3597" s="1"/>
      <c r="AF3597" s="1"/>
      <c r="AG3597" s="1"/>
      <c r="AH3597" s="1"/>
      <c r="AI3597" s="1"/>
    </row>
    <row r="3598" spans="4:35">
      <c r="D3598" s="1"/>
      <c r="E3598" s="1"/>
      <c r="F3598" s="1"/>
      <c r="G3598" s="1"/>
      <c r="H3598" s="1"/>
      <c r="I3598" s="99"/>
      <c r="J3598" s="99"/>
      <c r="K3598" s="99"/>
      <c r="L3598" s="99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99"/>
      <c r="Z3598" s="1"/>
      <c r="AA3598" s="1"/>
      <c r="AB3598" s="1"/>
      <c r="AC3598" s="99"/>
      <c r="AD3598" s="1"/>
      <c r="AE3598" s="1"/>
      <c r="AF3598" s="1"/>
      <c r="AG3598" s="1"/>
      <c r="AH3598" s="1"/>
      <c r="AI3598" s="1"/>
    </row>
    <row r="3599" spans="4:35">
      <c r="D3599" s="1"/>
      <c r="E3599" s="1"/>
      <c r="F3599" s="1"/>
      <c r="G3599" s="1"/>
      <c r="H3599" s="1"/>
      <c r="I3599" s="99"/>
      <c r="J3599" s="99"/>
      <c r="K3599" s="99"/>
      <c r="L3599" s="99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99"/>
      <c r="Z3599" s="99"/>
      <c r="AA3599" s="1"/>
      <c r="AB3599" s="1"/>
      <c r="AC3599" s="99"/>
      <c r="AD3599" s="1"/>
      <c r="AE3599" s="1"/>
      <c r="AF3599" s="1"/>
      <c r="AG3599" s="1"/>
      <c r="AH3599" s="1"/>
      <c r="AI3599" s="1"/>
    </row>
    <row r="3600" spans="4:35">
      <c r="D3600" s="1"/>
      <c r="E3600" s="1"/>
      <c r="F3600" s="1"/>
      <c r="G3600" s="1"/>
      <c r="H3600" s="1"/>
      <c r="I3600" s="99"/>
      <c r="J3600" s="99"/>
      <c r="K3600" s="99"/>
      <c r="L3600" s="99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99"/>
      <c r="Z3600" s="99"/>
      <c r="AA3600" s="1"/>
      <c r="AB3600" s="1"/>
      <c r="AC3600" s="99"/>
      <c r="AD3600" s="1"/>
      <c r="AE3600" s="1"/>
      <c r="AF3600" s="1"/>
      <c r="AG3600" s="1"/>
      <c r="AH3600" s="1"/>
      <c r="AI3600" s="1"/>
    </row>
    <row r="3601" spans="4:35">
      <c r="D3601" s="1"/>
      <c r="E3601" s="1"/>
      <c r="F3601" s="1"/>
      <c r="G3601" s="1"/>
      <c r="H3601" s="1"/>
      <c r="I3601" s="99"/>
      <c r="J3601" s="99"/>
      <c r="K3601" s="99"/>
      <c r="L3601" s="99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99"/>
      <c r="Z3601" s="99"/>
      <c r="AA3601" s="1"/>
      <c r="AB3601" s="1"/>
      <c r="AC3601" s="99"/>
      <c r="AD3601" s="1"/>
      <c r="AE3601" s="1"/>
      <c r="AF3601" s="1"/>
      <c r="AG3601" s="1"/>
      <c r="AH3601" s="1"/>
      <c r="AI3601" s="1"/>
    </row>
    <row r="3602" spans="4:35">
      <c r="D3602" s="1"/>
      <c r="E3602" s="1"/>
      <c r="F3602" s="1"/>
      <c r="G3602" s="1"/>
      <c r="H3602" s="1"/>
      <c r="I3602" s="99"/>
      <c r="J3602" s="99"/>
      <c r="K3602" s="99"/>
      <c r="L3602" s="99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99"/>
      <c r="Z3602" s="99"/>
      <c r="AA3602" s="1"/>
      <c r="AB3602" s="1"/>
      <c r="AC3602" s="99"/>
      <c r="AD3602" s="1"/>
      <c r="AE3602" s="1"/>
      <c r="AF3602" s="1"/>
      <c r="AG3602" s="1"/>
      <c r="AH3602" s="1"/>
      <c r="AI3602" s="1"/>
    </row>
    <row r="3603" spans="4:35">
      <c r="D3603" s="1"/>
      <c r="E3603" s="1"/>
      <c r="F3603" s="1"/>
      <c r="G3603" s="1"/>
      <c r="H3603" s="1"/>
      <c r="I3603" s="99"/>
      <c r="J3603" s="99"/>
      <c r="K3603" s="99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</row>
    <row r="3604" spans="4:35">
      <c r="D3604" s="1"/>
      <c r="E3604" s="1"/>
      <c r="F3604" s="1"/>
      <c r="G3604" s="1"/>
      <c r="H3604" s="1"/>
      <c r="I3604" s="99"/>
      <c r="J3604" s="99"/>
      <c r="K3604" s="99"/>
      <c r="L3604" s="99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</row>
    <row r="3605" spans="4:35">
      <c r="D3605" s="1"/>
      <c r="E3605" s="1"/>
      <c r="F3605" s="1"/>
      <c r="G3605" s="1"/>
      <c r="H3605" s="1"/>
      <c r="I3605" s="99"/>
      <c r="J3605" s="99"/>
      <c r="K3605" s="99"/>
      <c r="L3605" s="99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99"/>
      <c r="Z3605" s="99"/>
      <c r="AA3605" s="1"/>
      <c r="AB3605" s="1"/>
      <c r="AC3605" s="99"/>
      <c r="AD3605" s="1"/>
      <c r="AE3605" s="1"/>
      <c r="AF3605" s="1"/>
      <c r="AG3605" s="1"/>
      <c r="AH3605" s="1"/>
      <c r="AI3605" s="1"/>
    </row>
    <row r="3606" spans="4:35">
      <c r="D3606" s="1"/>
      <c r="E3606" s="1"/>
      <c r="F3606" s="1"/>
      <c r="G3606" s="1"/>
      <c r="H3606" s="1"/>
      <c r="I3606" s="99"/>
      <c r="J3606" s="99"/>
      <c r="K3606" s="99"/>
      <c r="L3606" s="99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99"/>
      <c r="Z3606" s="99"/>
      <c r="AA3606" s="1"/>
      <c r="AB3606" s="1"/>
      <c r="AC3606" s="99"/>
      <c r="AD3606" s="1"/>
      <c r="AE3606" s="1"/>
      <c r="AF3606" s="1"/>
      <c r="AG3606" s="1"/>
      <c r="AH3606" s="1"/>
      <c r="AI3606" s="1"/>
    </row>
    <row r="3607" spans="4:35">
      <c r="D3607" s="1"/>
      <c r="E3607" s="1"/>
      <c r="F3607" s="1"/>
      <c r="G3607" s="1"/>
      <c r="H3607" s="1"/>
      <c r="I3607" s="99"/>
      <c r="J3607" s="99"/>
      <c r="K3607" s="99"/>
      <c r="L3607" s="99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99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</row>
    <row r="3608" spans="4:35">
      <c r="D3608" s="1"/>
      <c r="E3608" s="1"/>
      <c r="F3608" s="1"/>
      <c r="G3608" s="1"/>
      <c r="H3608" s="1"/>
      <c r="I3608" s="99"/>
      <c r="J3608" s="99"/>
      <c r="K3608" s="99"/>
      <c r="L3608" s="99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</row>
    <row r="3609" spans="4:35">
      <c r="D3609" s="1"/>
      <c r="E3609" s="1"/>
      <c r="F3609" s="1"/>
      <c r="G3609" s="1"/>
      <c r="H3609" s="1"/>
      <c r="I3609" s="99"/>
      <c r="J3609" s="99"/>
      <c r="K3609" s="99"/>
      <c r="L3609" s="99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99"/>
      <c r="Z3609" s="1"/>
      <c r="AA3609" s="1"/>
      <c r="AB3609" s="1"/>
      <c r="AC3609" s="99"/>
      <c r="AD3609" s="1"/>
      <c r="AE3609" s="1"/>
      <c r="AF3609" s="1"/>
      <c r="AG3609" s="1"/>
      <c r="AH3609" s="1"/>
      <c r="AI3609" s="1"/>
    </row>
    <row r="3610" spans="4:35">
      <c r="D3610" s="1"/>
      <c r="E3610" s="1"/>
      <c r="F3610" s="1"/>
      <c r="G3610" s="1"/>
      <c r="H3610" s="1"/>
      <c r="I3610" s="99"/>
      <c r="J3610" s="99"/>
      <c r="K3610" s="99"/>
      <c r="L3610" s="99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</row>
    <row r="3611" spans="4:35">
      <c r="D3611" s="1"/>
      <c r="E3611" s="1"/>
      <c r="F3611" s="1"/>
      <c r="G3611" s="1"/>
      <c r="H3611" s="1"/>
      <c r="I3611" s="99"/>
      <c r="J3611" s="1"/>
      <c r="K3611" s="99"/>
      <c r="L3611" s="99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99"/>
      <c r="Z3611" s="1"/>
      <c r="AA3611" s="1"/>
      <c r="AB3611" s="1"/>
      <c r="AC3611" s="99"/>
      <c r="AD3611" s="1"/>
      <c r="AE3611" s="1"/>
      <c r="AF3611" s="1"/>
      <c r="AG3611" s="1"/>
      <c r="AH3611" s="1"/>
      <c r="AI3611" s="1"/>
    </row>
    <row r="3612" spans="4:35">
      <c r="D3612" s="1"/>
      <c r="E3612" s="1"/>
      <c r="F3612" s="1"/>
      <c r="G3612" s="1"/>
      <c r="H3612" s="1"/>
      <c r="I3612" s="99"/>
      <c r="J3612" s="1"/>
      <c r="K3612" s="99"/>
      <c r="L3612" s="99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99"/>
      <c r="Z3612" s="1"/>
      <c r="AA3612" s="1"/>
      <c r="AB3612" s="1"/>
      <c r="AC3612" s="99"/>
      <c r="AD3612" s="1"/>
      <c r="AE3612" s="1"/>
      <c r="AF3612" s="1"/>
      <c r="AG3612" s="1"/>
      <c r="AH3612" s="1"/>
      <c r="AI3612" s="1"/>
    </row>
    <row r="3613" spans="4:35">
      <c r="D3613" s="1"/>
      <c r="E3613" s="1"/>
      <c r="F3613" s="1"/>
      <c r="G3613" s="1"/>
      <c r="H3613" s="1"/>
      <c r="I3613" s="99"/>
      <c r="J3613" s="1"/>
      <c r="K3613" s="99"/>
      <c r="L3613" s="99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99"/>
      <c r="Z3613" s="1"/>
      <c r="AA3613" s="1"/>
      <c r="AB3613" s="1"/>
      <c r="AC3613" s="99"/>
      <c r="AD3613" s="1"/>
      <c r="AE3613" s="1"/>
      <c r="AF3613" s="1"/>
      <c r="AG3613" s="1"/>
      <c r="AH3613" s="1"/>
      <c r="AI3613" s="1"/>
    </row>
    <row r="3614" spans="4:35">
      <c r="D3614" s="1"/>
      <c r="E3614" s="1"/>
      <c r="F3614" s="1"/>
      <c r="G3614" s="1"/>
      <c r="H3614" s="1"/>
      <c r="I3614" s="99"/>
      <c r="J3614" s="1"/>
      <c r="K3614" s="99"/>
      <c r="L3614" s="99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99"/>
      <c r="Z3614" s="1"/>
      <c r="AA3614" s="1"/>
      <c r="AB3614" s="1"/>
      <c r="AC3614" s="99"/>
      <c r="AD3614" s="1"/>
      <c r="AE3614" s="1"/>
      <c r="AF3614" s="1"/>
      <c r="AG3614" s="1"/>
      <c r="AH3614" s="1"/>
      <c r="AI3614" s="1"/>
    </row>
    <row r="3615" spans="4:35">
      <c r="D3615" s="1"/>
      <c r="E3615" s="1"/>
      <c r="F3615" s="1"/>
      <c r="G3615" s="1"/>
      <c r="H3615" s="1"/>
      <c r="I3615" s="99"/>
      <c r="J3615" s="1"/>
      <c r="K3615" s="99"/>
      <c r="L3615" s="99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99"/>
      <c r="Z3615" s="1"/>
      <c r="AA3615" s="1"/>
      <c r="AB3615" s="1"/>
      <c r="AC3615" s="99"/>
      <c r="AD3615" s="1"/>
      <c r="AE3615" s="1"/>
      <c r="AF3615" s="1"/>
      <c r="AG3615" s="1"/>
      <c r="AH3615" s="1"/>
      <c r="AI3615" s="1"/>
    </row>
    <row r="3616" spans="4:35">
      <c r="D3616" s="1"/>
      <c r="E3616" s="1"/>
      <c r="F3616" s="1"/>
      <c r="G3616" s="1"/>
      <c r="H3616" s="1"/>
      <c r="I3616" s="99"/>
      <c r="J3616" s="99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</row>
    <row r="3617" spans="4:35">
      <c r="D3617" s="1"/>
      <c r="E3617" s="1"/>
      <c r="F3617" s="1"/>
      <c r="G3617" s="1"/>
      <c r="H3617" s="1"/>
      <c r="I3617" s="99"/>
      <c r="J3617" s="99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</row>
    <row r="3618" spans="4:35">
      <c r="D3618" s="1"/>
      <c r="E3618" s="1"/>
      <c r="F3618" s="1"/>
      <c r="G3618" s="1"/>
      <c r="H3618" s="1"/>
      <c r="I3618" s="99"/>
      <c r="J3618" s="99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</row>
    <row r="3619" spans="4:35">
      <c r="D3619" s="1"/>
      <c r="E3619" s="1"/>
      <c r="F3619" s="1"/>
      <c r="G3619" s="1"/>
      <c r="H3619" s="1"/>
      <c r="I3619" s="99"/>
      <c r="J3619" s="99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</row>
    <row r="3620" spans="4:35">
      <c r="D3620" s="1"/>
      <c r="E3620" s="1"/>
      <c r="F3620" s="1"/>
      <c r="G3620" s="1"/>
      <c r="H3620" s="1"/>
      <c r="I3620" s="99"/>
      <c r="J3620" s="99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</row>
    <row r="3621" spans="4:35">
      <c r="D3621" s="1"/>
      <c r="E3621" s="1"/>
      <c r="F3621" s="1"/>
      <c r="G3621" s="1"/>
      <c r="H3621" s="1"/>
      <c r="I3621" s="99"/>
      <c r="J3621" s="99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</row>
    <row r="3622" spans="4:35">
      <c r="D3622" s="1"/>
      <c r="E3622" s="1"/>
      <c r="F3622" s="1"/>
      <c r="G3622" s="1"/>
      <c r="H3622" s="1"/>
      <c r="I3622" s="99"/>
      <c r="J3622" s="99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</row>
    <row r="3623" spans="4:35">
      <c r="D3623" s="1"/>
      <c r="E3623" s="1"/>
      <c r="F3623" s="1"/>
      <c r="G3623" s="1"/>
      <c r="H3623" s="1"/>
      <c r="I3623" s="99"/>
      <c r="J3623" s="99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</row>
    <row r="3624" spans="4:35">
      <c r="D3624" s="1"/>
      <c r="E3624" s="1"/>
      <c r="F3624" s="1"/>
      <c r="G3624" s="1"/>
      <c r="H3624" s="1"/>
      <c r="I3624" s="99"/>
      <c r="J3624" s="99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</row>
    <row r="3625" spans="4:35">
      <c r="D3625" s="1"/>
      <c r="E3625" s="1"/>
      <c r="F3625" s="1"/>
      <c r="G3625" s="1"/>
      <c r="H3625" s="1"/>
      <c r="I3625" s="99"/>
      <c r="J3625" s="99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</row>
    <row r="3626" spans="4:35">
      <c r="D3626" s="1"/>
      <c r="E3626" s="1"/>
      <c r="F3626" s="1"/>
      <c r="G3626" s="1"/>
      <c r="H3626" s="1"/>
      <c r="I3626" s="99"/>
      <c r="J3626" s="99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</row>
    <row r="3627" spans="4:35">
      <c r="D3627" s="1"/>
      <c r="E3627" s="1"/>
      <c r="F3627" s="1"/>
      <c r="G3627" s="1"/>
      <c r="H3627" s="1"/>
      <c r="I3627" s="99"/>
      <c r="J3627" s="99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</row>
    <row r="3628" spans="4:35">
      <c r="D3628" s="1"/>
      <c r="E3628" s="1"/>
      <c r="F3628" s="1"/>
      <c r="G3628" s="1"/>
      <c r="H3628" s="1"/>
      <c r="I3628" s="99"/>
      <c r="J3628" s="1"/>
      <c r="K3628" s="99"/>
      <c r="L3628" s="99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99"/>
      <c r="Z3628" s="1"/>
      <c r="AA3628" s="1"/>
      <c r="AB3628" s="1"/>
      <c r="AC3628" s="99"/>
      <c r="AD3628" s="1"/>
      <c r="AE3628" s="1"/>
      <c r="AF3628" s="1"/>
      <c r="AG3628" s="1"/>
      <c r="AH3628" s="1"/>
      <c r="AI3628" s="1"/>
    </row>
    <row r="3629" spans="4:35">
      <c r="D3629" s="1"/>
      <c r="E3629" s="1"/>
      <c r="F3629" s="1"/>
      <c r="G3629" s="1"/>
      <c r="H3629" s="1"/>
      <c r="I3629" s="99"/>
      <c r="J3629" s="99"/>
      <c r="K3629" s="99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</row>
    <row r="3630" spans="4:35">
      <c r="D3630" s="1"/>
      <c r="E3630" s="1"/>
      <c r="F3630" s="1"/>
      <c r="G3630" s="1"/>
      <c r="H3630" s="1"/>
      <c r="I3630" s="99"/>
      <c r="J3630" s="99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</row>
    <row r="3631" spans="4:35">
      <c r="D3631" s="1"/>
      <c r="E3631" s="1"/>
      <c r="F3631" s="1"/>
      <c r="G3631" s="1"/>
      <c r="H3631" s="1"/>
      <c r="I3631" s="99"/>
      <c r="J3631" s="99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</row>
    <row r="3632" spans="4:35">
      <c r="D3632" s="1"/>
      <c r="E3632" s="1"/>
      <c r="F3632" s="1"/>
      <c r="G3632" s="1"/>
      <c r="H3632" s="1"/>
      <c r="I3632" s="99"/>
      <c r="J3632" s="1"/>
      <c r="K3632" s="99"/>
      <c r="L3632" s="99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99"/>
      <c r="Z3632" s="1"/>
      <c r="AA3632" s="1"/>
      <c r="AB3632" s="1"/>
      <c r="AC3632" s="99"/>
      <c r="AD3632" s="1"/>
      <c r="AE3632" s="1"/>
      <c r="AF3632" s="1"/>
      <c r="AG3632" s="1"/>
      <c r="AH3632" s="1"/>
      <c r="AI3632" s="1"/>
    </row>
    <row r="3633" spans="4:35">
      <c r="D3633" s="1"/>
      <c r="E3633" s="1"/>
      <c r="F3633" s="1"/>
      <c r="G3633" s="1"/>
      <c r="H3633" s="1"/>
      <c r="I3633" s="99"/>
      <c r="J3633" s="1"/>
      <c r="K3633" s="99"/>
      <c r="L3633" s="99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99"/>
      <c r="Z3633" s="1"/>
      <c r="AA3633" s="1"/>
      <c r="AB3633" s="1"/>
      <c r="AC3633" s="99"/>
      <c r="AD3633" s="1"/>
      <c r="AE3633" s="1"/>
      <c r="AF3633" s="1"/>
      <c r="AG3633" s="1"/>
      <c r="AH3633" s="1"/>
      <c r="AI3633" s="1"/>
    </row>
    <row r="3634" spans="4:35">
      <c r="D3634" s="1"/>
      <c r="E3634" s="1"/>
      <c r="F3634" s="1"/>
      <c r="G3634" s="1"/>
      <c r="H3634" s="1"/>
      <c r="I3634" s="99"/>
      <c r="J3634" s="1"/>
      <c r="K3634" s="99"/>
      <c r="L3634" s="99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99"/>
      <c r="Z3634" s="1"/>
      <c r="AA3634" s="1"/>
      <c r="AB3634" s="1"/>
      <c r="AC3634" s="99"/>
      <c r="AD3634" s="1"/>
      <c r="AE3634" s="1"/>
      <c r="AF3634" s="1"/>
      <c r="AG3634" s="1"/>
      <c r="AH3634" s="1"/>
      <c r="AI3634" s="1"/>
    </row>
    <row r="3635" spans="4:35">
      <c r="D3635" s="1"/>
      <c r="E3635" s="1"/>
      <c r="F3635" s="1"/>
      <c r="G3635" s="1"/>
      <c r="H3635" s="1"/>
      <c r="I3635" s="99"/>
      <c r="J3635" s="1"/>
      <c r="K3635" s="99"/>
      <c r="L3635" s="99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99"/>
      <c r="Z3635" s="1"/>
      <c r="AA3635" s="1"/>
      <c r="AB3635" s="1"/>
      <c r="AC3635" s="99"/>
      <c r="AD3635" s="1"/>
      <c r="AE3635" s="1"/>
      <c r="AF3635" s="1"/>
      <c r="AG3635" s="1"/>
      <c r="AH3635" s="1"/>
      <c r="AI3635" s="1"/>
    </row>
    <row r="3636" spans="4:35">
      <c r="D3636" s="1"/>
      <c r="E3636" s="1"/>
      <c r="F3636" s="1"/>
      <c r="G3636" s="1"/>
      <c r="H3636" s="1"/>
      <c r="I3636" s="99"/>
      <c r="J3636" s="1"/>
      <c r="K3636" s="99"/>
      <c r="L3636" s="99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99"/>
      <c r="Z3636" s="1"/>
      <c r="AA3636" s="1"/>
      <c r="AB3636" s="1"/>
      <c r="AC3636" s="99"/>
      <c r="AD3636" s="1"/>
      <c r="AE3636" s="1"/>
      <c r="AF3636" s="1"/>
      <c r="AG3636" s="1"/>
      <c r="AH3636" s="1"/>
      <c r="AI3636" s="1"/>
    </row>
    <row r="3637" spans="4:35">
      <c r="D3637" s="1"/>
      <c r="E3637" s="1"/>
      <c r="F3637" s="1"/>
      <c r="G3637" s="1"/>
      <c r="H3637" s="1"/>
      <c r="I3637" s="99"/>
      <c r="J3637" s="99"/>
      <c r="K3637" s="99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</row>
    <row r="3638" spans="4:35">
      <c r="D3638" s="1"/>
      <c r="E3638" s="1"/>
      <c r="F3638" s="1"/>
      <c r="G3638" s="1"/>
      <c r="H3638" s="1"/>
      <c r="I3638" s="99"/>
      <c r="J3638" s="99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</row>
    <row r="3639" spans="4:35">
      <c r="D3639" s="1"/>
      <c r="E3639" s="1"/>
      <c r="F3639" s="1"/>
      <c r="G3639" s="1"/>
      <c r="H3639" s="1"/>
      <c r="I3639" s="99"/>
      <c r="J3639" s="1"/>
      <c r="K3639" s="99"/>
      <c r="L3639" s="99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99"/>
      <c r="Z3639" s="1"/>
      <c r="AA3639" s="1"/>
      <c r="AB3639" s="1"/>
      <c r="AC3639" s="99"/>
      <c r="AD3639" s="1"/>
      <c r="AE3639" s="1"/>
      <c r="AF3639" s="1"/>
      <c r="AG3639" s="1"/>
      <c r="AH3639" s="1"/>
      <c r="AI3639" s="1"/>
    </row>
    <row r="3640" spans="4:35">
      <c r="D3640" s="1"/>
      <c r="E3640" s="1"/>
      <c r="F3640" s="1"/>
      <c r="G3640" s="1"/>
      <c r="H3640" s="1"/>
      <c r="I3640" s="99"/>
      <c r="J3640" s="99"/>
      <c r="K3640" s="99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</row>
    <row r="3641" spans="4:35">
      <c r="D3641" s="1"/>
      <c r="E3641" s="1"/>
      <c r="F3641" s="1"/>
      <c r="G3641" s="1"/>
      <c r="H3641" s="1"/>
      <c r="I3641" s="99"/>
      <c r="J3641" s="99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</row>
    <row r="3642" spans="4:35">
      <c r="D3642" s="1"/>
      <c r="E3642" s="1"/>
      <c r="F3642" s="1"/>
      <c r="G3642" s="1"/>
      <c r="H3642" s="1"/>
      <c r="I3642" s="99"/>
      <c r="J3642" s="1"/>
      <c r="K3642" s="99"/>
      <c r="L3642" s="99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99"/>
      <c r="Z3642" s="1"/>
      <c r="AA3642" s="1"/>
      <c r="AB3642" s="1"/>
      <c r="AC3642" s="99"/>
      <c r="AD3642" s="1"/>
      <c r="AE3642" s="1"/>
      <c r="AF3642" s="1"/>
      <c r="AG3642" s="1"/>
      <c r="AH3642" s="1"/>
      <c r="AI3642" s="1"/>
    </row>
    <row r="3643" spans="4:35">
      <c r="D3643" s="1"/>
      <c r="E3643" s="1"/>
      <c r="F3643" s="1"/>
      <c r="G3643" s="1"/>
      <c r="H3643" s="1"/>
      <c r="I3643" s="99"/>
      <c r="J3643" s="99"/>
      <c r="K3643" s="99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</row>
    <row r="3644" spans="4:35">
      <c r="D3644" s="1"/>
      <c r="E3644" s="1"/>
      <c r="F3644" s="1"/>
      <c r="G3644" s="1"/>
      <c r="H3644" s="1"/>
      <c r="I3644" s="99"/>
      <c r="J3644" s="1"/>
      <c r="K3644" s="99"/>
      <c r="L3644" s="99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99"/>
      <c r="Z3644" s="1"/>
      <c r="AA3644" s="1"/>
      <c r="AB3644" s="1"/>
      <c r="AC3644" s="99"/>
      <c r="AD3644" s="1"/>
      <c r="AE3644" s="1"/>
      <c r="AF3644" s="1"/>
      <c r="AG3644" s="1"/>
      <c r="AH3644" s="1"/>
      <c r="AI3644" s="1"/>
    </row>
    <row r="3645" spans="4:35">
      <c r="D3645" s="1"/>
      <c r="E3645" s="1"/>
      <c r="F3645" s="1"/>
      <c r="G3645" s="1"/>
      <c r="H3645" s="1"/>
      <c r="I3645" s="99"/>
      <c r="J3645" s="1"/>
      <c r="K3645" s="99"/>
      <c r="L3645" s="99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99"/>
      <c r="Z3645" s="1"/>
      <c r="AA3645" s="1"/>
      <c r="AB3645" s="1"/>
      <c r="AC3645" s="99"/>
      <c r="AD3645" s="1"/>
      <c r="AE3645" s="1"/>
      <c r="AF3645" s="1"/>
      <c r="AG3645" s="1"/>
      <c r="AH3645" s="1"/>
      <c r="AI3645" s="1"/>
    </row>
    <row r="3646" spans="4:35">
      <c r="D3646" s="1"/>
      <c r="E3646" s="1"/>
      <c r="F3646" s="1"/>
      <c r="G3646" s="1"/>
      <c r="H3646" s="1"/>
      <c r="I3646" s="99"/>
      <c r="J3646" s="1"/>
      <c r="K3646" s="99"/>
      <c r="L3646" s="99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99"/>
      <c r="Z3646" s="1"/>
      <c r="AA3646" s="1"/>
      <c r="AB3646" s="1"/>
      <c r="AC3646" s="99"/>
      <c r="AD3646" s="1"/>
      <c r="AE3646" s="1"/>
      <c r="AF3646" s="1"/>
      <c r="AG3646" s="1"/>
      <c r="AH3646" s="1"/>
      <c r="AI3646" s="1"/>
    </row>
    <row r="3647" spans="4:35">
      <c r="D3647" s="1"/>
      <c r="E3647" s="1"/>
      <c r="F3647" s="1"/>
      <c r="G3647" s="1"/>
      <c r="H3647" s="1"/>
      <c r="I3647" s="99"/>
      <c r="J3647" s="1"/>
      <c r="K3647" s="99"/>
      <c r="L3647" s="99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99"/>
      <c r="Z3647" s="1"/>
      <c r="AA3647" s="1"/>
      <c r="AB3647" s="1"/>
      <c r="AC3647" s="99"/>
      <c r="AD3647" s="1"/>
      <c r="AE3647" s="1"/>
      <c r="AF3647" s="1"/>
      <c r="AG3647" s="1"/>
      <c r="AH3647" s="1"/>
      <c r="AI3647" s="1"/>
    </row>
    <row r="3648" spans="4:35">
      <c r="D3648" s="1"/>
      <c r="E3648" s="1"/>
      <c r="F3648" s="1"/>
      <c r="G3648" s="1"/>
      <c r="H3648" s="1"/>
      <c r="I3648" s="99"/>
      <c r="J3648" s="1"/>
      <c r="K3648" s="99"/>
      <c r="L3648" s="99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99"/>
      <c r="Z3648" s="1"/>
      <c r="AA3648" s="1"/>
      <c r="AB3648" s="1"/>
      <c r="AC3648" s="99"/>
      <c r="AD3648" s="1"/>
      <c r="AE3648" s="1"/>
      <c r="AF3648" s="1"/>
      <c r="AG3648" s="1"/>
      <c r="AH3648" s="1"/>
      <c r="AI3648" s="1"/>
    </row>
    <row r="3649" spans="4:35">
      <c r="D3649" s="1"/>
      <c r="E3649" s="1"/>
      <c r="F3649" s="1"/>
      <c r="G3649" s="1"/>
      <c r="H3649" s="1"/>
      <c r="I3649" s="99"/>
      <c r="J3649" s="1"/>
      <c r="K3649" s="99"/>
      <c r="L3649" s="99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99"/>
      <c r="Z3649" s="1"/>
      <c r="AA3649" s="1"/>
      <c r="AB3649" s="1"/>
      <c r="AC3649" s="99"/>
      <c r="AD3649" s="1"/>
      <c r="AE3649" s="1"/>
      <c r="AF3649" s="1"/>
      <c r="AG3649" s="1"/>
      <c r="AH3649" s="1"/>
      <c r="AI3649" s="1"/>
    </row>
    <row r="3650" spans="4:35">
      <c r="D3650" s="1"/>
      <c r="E3650" s="1"/>
      <c r="F3650" s="1"/>
      <c r="G3650" s="1"/>
      <c r="H3650" s="1"/>
      <c r="I3650" s="99"/>
      <c r="J3650" s="1"/>
      <c r="K3650" s="99"/>
      <c r="L3650" s="99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99"/>
      <c r="Z3650" s="1"/>
      <c r="AA3650" s="1"/>
      <c r="AB3650" s="1"/>
      <c r="AC3650" s="99"/>
      <c r="AD3650" s="1"/>
      <c r="AE3650" s="1"/>
      <c r="AF3650" s="1"/>
      <c r="AG3650" s="1"/>
      <c r="AH3650" s="1"/>
      <c r="AI3650" s="1"/>
    </row>
    <row r="3651" spans="4:35">
      <c r="D3651" s="1"/>
      <c r="E3651" s="1"/>
      <c r="F3651" s="1"/>
      <c r="G3651" s="1"/>
      <c r="H3651" s="1"/>
      <c r="I3651" s="99"/>
      <c r="J3651" s="1"/>
      <c r="K3651" s="99"/>
      <c r="L3651" s="99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99"/>
      <c r="Z3651" s="1"/>
      <c r="AA3651" s="1"/>
      <c r="AB3651" s="1"/>
      <c r="AC3651" s="99"/>
      <c r="AD3651" s="1"/>
      <c r="AE3651" s="1"/>
      <c r="AF3651" s="1"/>
      <c r="AG3651" s="1"/>
      <c r="AH3651" s="1"/>
      <c r="AI3651" s="1"/>
    </row>
    <row r="3652" spans="4:35">
      <c r="D3652" s="1"/>
      <c r="E3652" s="1"/>
      <c r="F3652" s="1"/>
      <c r="G3652" s="1"/>
      <c r="H3652" s="1"/>
      <c r="I3652" s="99"/>
      <c r="J3652" s="99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</row>
    <row r="3653" spans="4:35">
      <c r="D3653" s="1"/>
      <c r="E3653" s="1"/>
      <c r="F3653" s="1"/>
      <c r="G3653" s="1"/>
      <c r="H3653" s="1"/>
      <c r="I3653" s="99"/>
      <c r="J3653" s="1"/>
      <c r="K3653" s="99"/>
      <c r="L3653" s="99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99"/>
      <c r="Z3653" s="1"/>
      <c r="AA3653" s="1"/>
      <c r="AB3653" s="1"/>
      <c r="AC3653" s="99"/>
      <c r="AD3653" s="1"/>
      <c r="AE3653" s="1"/>
      <c r="AF3653" s="1"/>
      <c r="AG3653" s="1"/>
      <c r="AH3653" s="1"/>
      <c r="AI3653" s="1"/>
    </row>
    <row r="3654" spans="4:35">
      <c r="D3654" s="1"/>
      <c r="E3654" s="1"/>
      <c r="F3654" s="1"/>
      <c r="G3654" s="1"/>
      <c r="H3654" s="1"/>
      <c r="I3654" s="99"/>
      <c r="J3654" s="1"/>
      <c r="K3654" s="99"/>
      <c r="L3654" s="99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99"/>
      <c r="Z3654" s="1"/>
      <c r="AA3654" s="1"/>
      <c r="AB3654" s="1"/>
      <c r="AC3654" s="99"/>
      <c r="AD3654" s="1"/>
      <c r="AE3654" s="1"/>
      <c r="AF3654" s="1"/>
      <c r="AG3654" s="1"/>
      <c r="AH3654" s="1"/>
      <c r="AI3654" s="1"/>
    </row>
    <row r="3655" spans="4:35">
      <c r="D3655" s="1"/>
      <c r="E3655" s="1"/>
      <c r="F3655" s="1"/>
      <c r="G3655" s="1"/>
      <c r="H3655" s="1"/>
      <c r="I3655" s="99"/>
      <c r="J3655" s="1"/>
      <c r="K3655" s="99"/>
      <c r="L3655" s="99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99"/>
      <c r="Z3655" s="1"/>
      <c r="AA3655" s="1"/>
      <c r="AB3655" s="1"/>
      <c r="AC3655" s="99"/>
      <c r="AD3655" s="1"/>
      <c r="AE3655" s="1"/>
      <c r="AF3655" s="1"/>
      <c r="AG3655" s="1"/>
      <c r="AH3655" s="1"/>
      <c r="AI3655" s="1"/>
    </row>
    <row r="3656" spans="4:35">
      <c r="D3656" s="1"/>
      <c r="E3656" s="1"/>
      <c r="F3656" s="1"/>
      <c r="G3656" s="1"/>
      <c r="H3656" s="1"/>
      <c r="I3656" s="99"/>
      <c r="J3656" s="99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</row>
    <row r="3657" spans="4:35">
      <c r="D3657" s="1"/>
      <c r="E3657" s="1"/>
      <c r="F3657" s="1"/>
      <c r="G3657" s="1"/>
      <c r="H3657" s="1"/>
      <c r="I3657" s="99"/>
      <c r="J3657" s="99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</row>
    <row r="3658" spans="4:35">
      <c r="D3658" s="1"/>
      <c r="E3658" s="1"/>
      <c r="F3658" s="1"/>
      <c r="G3658" s="1"/>
      <c r="H3658" s="1"/>
      <c r="I3658" s="99"/>
      <c r="J3658" s="1"/>
      <c r="K3658" s="99"/>
      <c r="L3658" s="99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99"/>
      <c r="Z3658" s="1"/>
      <c r="AA3658" s="1"/>
      <c r="AB3658" s="1"/>
      <c r="AC3658" s="99"/>
      <c r="AD3658" s="1"/>
      <c r="AE3658" s="1"/>
      <c r="AF3658" s="1"/>
      <c r="AG3658" s="1"/>
      <c r="AH3658" s="1"/>
      <c r="AI3658" s="1"/>
    </row>
    <row r="3659" spans="4:35">
      <c r="D3659" s="1"/>
      <c r="E3659" s="1"/>
      <c r="F3659" s="1"/>
      <c r="G3659" s="1"/>
      <c r="H3659" s="1"/>
      <c r="I3659" s="99"/>
      <c r="J3659" s="1"/>
      <c r="K3659" s="99"/>
      <c r="L3659" s="99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99"/>
      <c r="Z3659" s="1"/>
      <c r="AA3659" s="1"/>
      <c r="AB3659" s="1"/>
      <c r="AC3659" s="99"/>
      <c r="AD3659" s="1"/>
      <c r="AE3659" s="1"/>
      <c r="AF3659" s="1"/>
      <c r="AG3659" s="1"/>
      <c r="AH3659" s="1"/>
      <c r="AI3659" s="1"/>
    </row>
    <row r="3660" spans="4:35">
      <c r="D3660" s="1"/>
      <c r="E3660" s="1"/>
      <c r="F3660" s="1"/>
      <c r="G3660" s="1"/>
      <c r="H3660" s="1"/>
      <c r="I3660" s="99"/>
      <c r="J3660" s="1"/>
      <c r="K3660" s="99"/>
      <c r="L3660" s="99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99"/>
      <c r="Z3660" s="1"/>
      <c r="AA3660" s="1"/>
      <c r="AB3660" s="1"/>
      <c r="AC3660" s="99"/>
      <c r="AD3660" s="1"/>
      <c r="AE3660" s="1"/>
      <c r="AF3660" s="1"/>
      <c r="AG3660" s="1"/>
      <c r="AH3660" s="1"/>
      <c r="AI3660" s="1"/>
    </row>
    <row r="3661" spans="4:35">
      <c r="D3661" s="1"/>
      <c r="E3661" s="1"/>
      <c r="F3661" s="1"/>
      <c r="G3661" s="1"/>
      <c r="H3661" s="1"/>
      <c r="I3661" s="99"/>
      <c r="J3661" s="99"/>
      <c r="K3661" s="99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</row>
    <row r="3662" spans="4:35">
      <c r="D3662" s="1"/>
      <c r="E3662" s="1"/>
      <c r="F3662" s="1"/>
      <c r="G3662" s="1"/>
      <c r="H3662" s="1"/>
      <c r="I3662" s="99"/>
      <c r="J3662" s="1"/>
      <c r="K3662" s="99"/>
      <c r="L3662" s="99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99"/>
      <c r="Z3662" s="1"/>
      <c r="AA3662" s="1"/>
      <c r="AB3662" s="1"/>
      <c r="AC3662" s="99"/>
      <c r="AD3662" s="1"/>
      <c r="AE3662" s="1"/>
      <c r="AF3662" s="1"/>
      <c r="AG3662" s="1"/>
      <c r="AH3662" s="1"/>
      <c r="AI3662" s="1"/>
    </row>
    <row r="3663" spans="4:35">
      <c r="D3663" s="1"/>
      <c r="E3663" s="1"/>
      <c r="F3663" s="1"/>
      <c r="G3663" s="1"/>
      <c r="H3663" s="1"/>
      <c r="I3663" s="99"/>
      <c r="J3663" s="1"/>
      <c r="K3663" s="99"/>
      <c r="L3663" s="99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99"/>
      <c r="Z3663" s="1"/>
      <c r="AA3663" s="1"/>
      <c r="AB3663" s="1"/>
      <c r="AC3663" s="99"/>
      <c r="AD3663" s="1"/>
      <c r="AE3663" s="1"/>
      <c r="AF3663" s="1"/>
      <c r="AG3663" s="1"/>
      <c r="AH3663" s="1"/>
      <c r="AI3663" s="1"/>
    </row>
    <row r="3664" spans="4:35">
      <c r="D3664" s="1"/>
      <c r="E3664" s="1"/>
      <c r="F3664" s="1"/>
      <c r="G3664" s="1"/>
      <c r="H3664" s="1"/>
      <c r="I3664" s="99"/>
      <c r="J3664" s="1"/>
      <c r="K3664" s="99"/>
      <c r="L3664" s="99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99"/>
      <c r="Z3664" s="1"/>
      <c r="AA3664" s="1"/>
      <c r="AB3664" s="1"/>
      <c r="AC3664" s="99"/>
      <c r="AD3664" s="1"/>
      <c r="AE3664" s="1"/>
      <c r="AF3664" s="1"/>
      <c r="AG3664" s="1"/>
      <c r="AH3664" s="1"/>
      <c r="AI3664" s="1"/>
    </row>
    <row r="3665" spans="4:35">
      <c r="D3665" s="1"/>
      <c r="E3665" s="1"/>
      <c r="F3665" s="1"/>
      <c r="G3665" s="1"/>
      <c r="H3665" s="1"/>
      <c r="I3665" s="99"/>
      <c r="J3665" s="1"/>
      <c r="K3665" s="99"/>
      <c r="L3665" s="99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99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</row>
    <row r="3666" spans="4:35">
      <c r="D3666" s="1"/>
      <c r="E3666" s="1"/>
      <c r="F3666" s="1"/>
      <c r="G3666" s="1"/>
      <c r="H3666" s="1"/>
      <c r="I3666" s="99"/>
      <c r="J3666" s="1"/>
      <c r="K3666" s="99"/>
      <c r="L3666" s="99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99"/>
      <c r="Z3666" s="1"/>
      <c r="AA3666" s="1"/>
      <c r="AB3666" s="1"/>
      <c r="AC3666" s="99"/>
      <c r="AD3666" s="1"/>
      <c r="AE3666" s="1"/>
      <c r="AF3666" s="1"/>
      <c r="AG3666" s="1"/>
      <c r="AH3666" s="1"/>
      <c r="AI3666" s="1"/>
    </row>
    <row r="3667" spans="4:35">
      <c r="D3667" s="1"/>
      <c r="E3667" s="1"/>
      <c r="F3667" s="1"/>
      <c r="G3667" s="1"/>
      <c r="H3667" s="1"/>
      <c r="I3667" s="99"/>
      <c r="J3667" s="1"/>
      <c r="K3667" s="99"/>
      <c r="L3667" s="99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99"/>
      <c r="Z3667" s="1"/>
      <c r="AA3667" s="1"/>
      <c r="AB3667" s="1"/>
      <c r="AC3667" s="99"/>
      <c r="AD3667" s="1"/>
      <c r="AE3667" s="1"/>
      <c r="AF3667" s="1"/>
      <c r="AG3667" s="1"/>
      <c r="AH3667" s="1"/>
      <c r="AI3667" s="1"/>
    </row>
    <row r="3668" spans="4:35">
      <c r="D3668" s="1"/>
      <c r="E3668" s="1"/>
      <c r="F3668" s="1"/>
      <c r="G3668" s="1"/>
      <c r="H3668" s="1"/>
      <c r="I3668" s="99"/>
      <c r="J3668" s="1"/>
      <c r="K3668" s="99"/>
      <c r="L3668" s="99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99"/>
      <c r="Z3668" s="1"/>
      <c r="AA3668" s="1"/>
      <c r="AB3668" s="1"/>
      <c r="AC3668" s="99"/>
      <c r="AD3668" s="1"/>
      <c r="AE3668" s="1"/>
      <c r="AF3668" s="1"/>
      <c r="AG3668" s="1"/>
      <c r="AH3668" s="1"/>
      <c r="AI3668" s="1"/>
    </row>
    <row r="3669" spans="4:35">
      <c r="D3669" s="1"/>
      <c r="E3669" s="1"/>
      <c r="F3669" s="1"/>
      <c r="G3669" s="1"/>
      <c r="H3669" s="1"/>
      <c r="I3669" s="99"/>
      <c r="J3669" s="1"/>
      <c r="K3669" s="99"/>
      <c r="L3669" s="99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99"/>
      <c r="Z3669" s="1"/>
      <c r="AA3669" s="1"/>
      <c r="AB3669" s="1"/>
      <c r="AC3669" s="99"/>
      <c r="AD3669" s="1"/>
      <c r="AE3669" s="1"/>
      <c r="AF3669" s="1"/>
      <c r="AG3669" s="1"/>
      <c r="AH3669" s="1"/>
      <c r="AI3669" s="1"/>
    </row>
    <row r="3670" spans="4:35">
      <c r="D3670" s="1"/>
      <c r="E3670" s="1"/>
      <c r="F3670" s="1"/>
      <c r="G3670" s="1"/>
      <c r="H3670" s="1"/>
      <c r="I3670" s="99"/>
      <c r="J3670" s="1"/>
      <c r="K3670" s="99"/>
      <c r="L3670" s="99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99"/>
      <c r="Z3670" s="1"/>
      <c r="AA3670" s="1"/>
      <c r="AB3670" s="1"/>
      <c r="AC3670" s="99"/>
      <c r="AD3670" s="1"/>
      <c r="AE3670" s="1"/>
      <c r="AF3670" s="1"/>
      <c r="AG3670" s="1"/>
      <c r="AH3670" s="1"/>
      <c r="AI3670" s="1"/>
    </row>
    <row r="3671" spans="4:35">
      <c r="D3671" s="1"/>
      <c r="E3671" s="1"/>
      <c r="F3671" s="1"/>
      <c r="G3671" s="1"/>
      <c r="H3671" s="1"/>
      <c r="I3671" s="99"/>
      <c r="J3671" s="99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</row>
    <row r="3672" spans="4:35">
      <c r="D3672" s="1"/>
      <c r="E3672" s="1"/>
      <c r="F3672" s="1"/>
      <c r="G3672" s="1"/>
      <c r="H3672" s="1"/>
      <c r="I3672" s="99"/>
      <c r="J3672" s="1"/>
      <c r="K3672" s="99"/>
      <c r="L3672" s="99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99"/>
      <c r="Z3672" s="1"/>
      <c r="AA3672" s="1"/>
      <c r="AB3672" s="1"/>
      <c r="AC3672" s="99"/>
      <c r="AD3672" s="1"/>
      <c r="AE3672" s="1"/>
      <c r="AF3672" s="1"/>
      <c r="AG3672" s="1"/>
      <c r="AH3672" s="1"/>
      <c r="AI3672" s="1"/>
    </row>
    <row r="3673" spans="4:35">
      <c r="D3673" s="1"/>
      <c r="E3673" s="1"/>
      <c r="F3673" s="1"/>
      <c r="G3673" s="1"/>
      <c r="H3673" s="1"/>
      <c r="I3673" s="99"/>
      <c r="J3673" s="1"/>
      <c r="K3673" s="99"/>
      <c r="L3673" s="99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99"/>
      <c r="Z3673" s="1"/>
      <c r="AA3673" s="1"/>
      <c r="AB3673" s="1"/>
      <c r="AC3673" s="99"/>
      <c r="AD3673" s="1"/>
      <c r="AE3673" s="1"/>
      <c r="AF3673" s="1"/>
      <c r="AG3673" s="1"/>
      <c r="AH3673" s="1"/>
      <c r="AI3673" s="1"/>
    </row>
    <row r="3674" spans="4:35">
      <c r="D3674" s="1"/>
      <c r="E3674" s="1"/>
      <c r="F3674" s="1"/>
      <c r="G3674" s="1"/>
      <c r="H3674" s="1"/>
      <c r="I3674" s="99"/>
      <c r="J3674" s="1"/>
      <c r="K3674" s="99"/>
      <c r="L3674" s="99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99"/>
      <c r="Z3674" s="1"/>
      <c r="AA3674" s="1"/>
      <c r="AB3674" s="1"/>
      <c r="AC3674" s="99"/>
      <c r="AD3674" s="1"/>
      <c r="AE3674" s="1"/>
      <c r="AF3674" s="1"/>
      <c r="AG3674" s="1"/>
      <c r="AH3674" s="1"/>
      <c r="AI3674" s="1"/>
    </row>
    <row r="3675" spans="4:35">
      <c r="D3675" s="1"/>
      <c r="E3675" s="1"/>
      <c r="F3675" s="1"/>
      <c r="G3675" s="1"/>
      <c r="H3675" s="1"/>
      <c r="I3675" s="99"/>
      <c r="J3675" s="1"/>
      <c r="K3675" s="99"/>
      <c r="L3675" s="99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99"/>
      <c r="Z3675" s="1"/>
      <c r="AA3675" s="1"/>
      <c r="AB3675" s="1"/>
      <c r="AC3675" s="99"/>
      <c r="AD3675" s="1"/>
      <c r="AE3675" s="1"/>
      <c r="AF3675" s="1"/>
      <c r="AG3675" s="1"/>
      <c r="AH3675" s="1"/>
      <c r="AI3675" s="1"/>
    </row>
    <row r="3676" spans="4:35">
      <c r="D3676" s="1"/>
      <c r="E3676" s="1"/>
      <c r="F3676" s="1"/>
      <c r="G3676" s="1"/>
      <c r="H3676" s="1"/>
      <c r="I3676" s="99"/>
      <c r="J3676" s="1"/>
      <c r="K3676" s="99"/>
      <c r="L3676" s="99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99"/>
      <c r="Z3676" s="1"/>
      <c r="AA3676" s="1"/>
      <c r="AB3676" s="1"/>
      <c r="AC3676" s="99"/>
      <c r="AD3676" s="1"/>
      <c r="AE3676" s="1"/>
      <c r="AF3676" s="1"/>
      <c r="AG3676" s="1"/>
      <c r="AH3676" s="1"/>
      <c r="AI3676" s="1"/>
    </row>
    <row r="3677" spans="4:35">
      <c r="D3677" s="1"/>
      <c r="E3677" s="1"/>
      <c r="F3677" s="1"/>
      <c r="G3677" s="1"/>
      <c r="H3677" s="1"/>
      <c r="I3677" s="99"/>
      <c r="J3677" s="1"/>
      <c r="K3677" s="99"/>
      <c r="L3677" s="99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99"/>
      <c r="Z3677" s="1"/>
      <c r="AA3677" s="1"/>
      <c r="AB3677" s="1"/>
      <c r="AC3677" s="99"/>
      <c r="AD3677" s="1"/>
      <c r="AE3677" s="1"/>
      <c r="AF3677" s="1"/>
      <c r="AG3677" s="1"/>
      <c r="AH3677" s="1"/>
      <c r="AI3677" s="1"/>
    </row>
    <row r="3678" spans="4:35">
      <c r="D3678" s="1"/>
      <c r="E3678" s="1"/>
      <c r="F3678" s="1"/>
      <c r="G3678" s="1"/>
      <c r="H3678" s="1"/>
      <c r="I3678" s="99"/>
      <c r="J3678" s="1"/>
      <c r="K3678" s="99"/>
      <c r="L3678" s="99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99"/>
      <c r="Z3678" s="1"/>
      <c r="AA3678" s="1"/>
      <c r="AB3678" s="1"/>
      <c r="AC3678" s="99"/>
      <c r="AD3678" s="1"/>
      <c r="AE3678" s="1"/>
      <c r="AF3678" s="1"/>
      <c r="AG3678" s="1"/>
      <c r="AH3678" s="1"/>
      <c r="AI3678" s="1"/>
    </row>
    <row r="3679" spans="4:35">
      <c r="D3679" s="1"/>
      <c r="E3679" s="1"/>
      <c r="F3679" s="1"/>
      <c r="G3679" s="1"/>
      <c r="H3679" s="1"/>
      <c r="I3679" s="99"/>
      <c r="J3679" s="1"/>
      <c r="K3679" s="99"/>
      <c r="L3679" s="99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99"/>
      <c r="Z3679" s="1"/>
      <c r="AA3679" s="1"/>
      <c r="AB3679" s="1"/>
      <c r="AC3679" s="99"/>
      <c r="AD3679" s="1"/>
      <c r="AE3679" s="1"/>
      <c r="AF3679" s="1"/>
      <c r="AG3679" s="1"/>
      <c r="AH3679" s="1"/>
      <c r="AI3679" s="1"/>
    </row>
    <row r="3680" spans="4:35">
      <c r="D3680" s="1"/>
      <c r="E3680" s="1"/>
      <c r="F3680" s="1"/>
      <c r="G3680" s="1"/>
      <c r="H3680" s="1"/>
      <c r="I3680" s="99"/>
      <c r="J3680" s="1"/>
      <c r="K3680" s="99"/>
      <c r="L3680" s="99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99"/>
      <c r="Z3680" s="1"/>
      <c r="AA3680" s="1"/>
      <c r="AB3680" s="1"/>
      <c r="AC3680" s="99"/>
      <c r="AD3680" s="1"/>
      <c r="AE3680" s="1"/>
      <c r="AF3680" s="1"/>
      <c r="AG3680" s="1"/>
      <c r="AH3680" s="1"/>
      <c r="AI3680" s="1"/>
    </row>
    <row r="3681" spans="4:35">
      <c r="D3681" s="1"/>
      <c r="E3681" s="1"/>
      <c r="F3681" s="1"/>
      <c r="G3681" s="1"/>
      <c r="H3681" s="1"/>
      <c r="I3681" s="99"/>
      <c r="J3681" s="1"/>
      <c r="K3681" s="99"/>
      <c r="L3681" s="99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99"/>
      <c r="Z3681" s="1"/>
      <c r="AA3681" s="1"/>
      <c r="AB3681" s="1"/>
      <c r="AC3681" s="99"/>
      <c r="AD3681" s="1"/>
      <c r="AE3681" s="1"/>
      <c r="AF3681" s="1"/>
      <c r="AG3681" s="1"/>
      <c r="AH3681" s="1"/>
      <c r="AI3681" s="1"/>
    </row>
    <row r="3682" spans="4:35">
      <c r="D3682" s="1"/>
      <c r="E3682" s="1"/>
      <c r="F3682" s="1"/>
      <c r="G3682" s="1"/>
      <c r="H3682" s="1"/>
      <c r="I3682" s="99"/>
      <c r="J3682" s="1"/>
      <c r="K3682" s="99"/>
      <c r="L3682" s="99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99"/>
      <c r="Z3682" s="1"/>
      <c r="AA3682" s="1"/>
      <c r="AB3682" s="1"/>
      <c r="AC3682" s="99"/>
      <c r="AD3682" s="1"/>
      <c r="AE3682" s="1"/>
      <c r="AF3682" s="1"/>
      <c r="AG3682" s="1"/>
      <c r="AH3682" s="1"/>
      <c r="AI3682" s="1"/>
    </row>
    <row r="3683" spans="4:35">
      <c r="D3683" s="1"/>
      <c r="E3683" s="1"/>
      <c r="F3683" s="1"/>
      <c r="G3683" s="1"/>
      <c r="H3683" s="1"/>
      <c r="I3683" s="99"/>
      <c r="J3683" s="1"/>
      <c r="K3683" s="99"/>
      <c r="L3683" s="99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99"/>
      <c r="Z3683" s="1"/>
      <c r="AA3683" s="1"/>
      <c r="AB3683" s="1"/>
      <c r="AC3683" s="99"/>
      <c r="AD3683" s="1"/>
      <c r="AE3683" s="1"/>
      <c r="AF3683" s="1"/>
      <c r="AG3683" s="1"/>
      <c r="AH3683" s="1"/>
      <c r="AI3683" s="1"/>
    </row>
    <row r="3684" spans="4:35">
      <c r="D3684" s="1"/>
      <c r="E3684" s="1"/>
      <c r="F3684" s="1"/>
      <c r="G3684" s="1"/>
      <c r="H3684" s="1"/>
      <c r="I3684" s="99"/>
      <c r="J3684" s="1"/>
      <c r="K3684" s="99"/>
      <c r="L3684" s="99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99"/>
      <c r="Z3684" s="1"/>
      <c r="AA3684" s="1"/>
      <c r="AB3684" s="1"/>
      <c r="AC3684" s="99"/>
      <c r="AD3684" s="1"/>
      <c r="AE3684" s="1"/>
      <c r="AF3684" s="1"/>
      <c r="AG3684" s="1"/>
      <c r="AH3684" s="1"/>
      <c r="AI3684" s="1"/>
    </row>
    <row r="3685" spans="4:35">
      <c r="D3685" s="1"/>
      <c r="E3685" s="1"/>
      <c r="F3685" s="1"/>
      <c r="G3685" s="1"/>
      <c r="H3685" s="1"/>
      <c r="I3685" s="99"/>
      <c r="J3685" s="1"/>
      <c r="K3685" s="99"/>
      <c r="L3685" s="99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</row>
    <row r="3686" spans="4:35">
      <c r="D3686" s="1"/>
      <c r="E3686" s="1"/>
      <c r="F3686" s="1"/>
      <c r="G3686" s="1"/>
      <c r="H3686" s="1"/>
      <c r="I3686" s="99"/>
      <c r="J3686" s="1"/>
      <c r="K3686" s="99"/>
      <c r="L3686" s="99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99"/>
      <c r="Z3686" s="1"/>
      <c r="AA3686" s="1"/>
      <c r="AB3686" s="1"/>
      <c r="AC3686" s="99"/>
      <c r="AD3686" s="1"/>
      <c r="AE3686" s="1"/>
      <c r="AF3686" s="1"/>
      <c r="AG3686" s="1"/>
      <c r="AH3686" s="1"/>
      <c r="AI3686" s="1"/>
    </row>
    <row r="3687" spans="4:35">
      <c r="D3687" s="1"/>
      <c r="E3687" s="1"/>
      <c r="F3687" s="1"/>
      <c r="G3687" s="1"/>
      <c r="H3687" s="1"/>
      <c r="I3687" s="99"/>
      <c r="J3687" s="1"/>
      <c r="K3687" s="99"/>
      <c r="L3687" s="99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99"/>
      <c r="Z3687" s="1"/>
      <c r="AA3687" s="1"/>
      <c r="AB3687" s="1"/>
      <c r="AC3687" s="99"/>
      <c r="AD3687" s="1"/>
      <c r="AE3687" s="1"/>
      <c r="AF3687" s="1"/>
      <c r="AG3687" s="1"/>
      <c r="AH3687" s="1"/>
      <c r="AI3687" s="1"/>
    </row>
    <row r="3688" spans="4:35">
      <c r="D3688" s="1"/>
      <c r="E3688" s="1"/>
      <c r="F3688" s="1"/>
      <c r="G3688" s="1"/>
      <c r="H3688" s="1"/>
      <c r="I3688" s="99"/>
      <c r="J3688" s="1"/>
      <c r="K3688" s="99"/>
      <c r="L3688" s="99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99"/>
      <c r="Z3688" s="1"/>
      <c r="AA3688" s="1"/>
      <c r="AB3688" s="1"/>
      <c r="AC3688" s="99"/>
      <c r="AD3688" s="1"/>
      <c r="AE3688" s="1"/>
      <c r="AF3688" s="1"/>
      <c r="AG3688" s="1"/>
      <c r="AH3688" s="1"/>
      <c r="AI3688" s="1"/>
    </row>
    <row r="3689" spans="4:35">
      <c r="D3689" s="1"/>
      <c r="E3689" s="1"/>
      <c r="F3689" s="1"/>
      <c r="G3689" s="1"/>
      <c r="H3689" s="1"/>
      <c r="I3689" s="99"/>
      <c r="J3689" s="1"/>
      <c r="K3689" s="99"/>
      <c r="L3689" s="99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99"/>
      <c r="Z3689" s="1"/>
      <c r="AA3689" s="1"/>
      <c r="AB3689" s="1"/>
      <c r="AC3689" s="99"/>
      <c r="AD3689" s="1"/>
      <c r="AE3689" s="1"/>
      <c r="AF3689" s="1"/>
      <c r="AG3689" s="1"/>
      <c r="AH3689" s="1"/>
      <c r="AI3689" s="1"/>
    </row>
    <row r="3690" spans="4:35">
      <c r="D3690" s="1"/>
      <c r="E3690" s="1"/>
      <c r="F3690" s="1"/>
      <c r="G3690" s="1"/>
      <c r="H3690" s="1"/>
      <c r="I3690" s="99"/>
      <c r="J3690" s="1"/>
      <c r="K3690" s="99"/>
      <c r="L3690" s="99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99"/>
      <c r="Z3690" s="1"/>
      <c r="AA3690" s="1"/>
      <c r="AB3690" s="1"/>
      <c r="AC3690" s="99"/>
      <c r="AD3690" s="1"/>
      <c r="AE3690" s="1"/>
      <c r="AF3690" s="1"/>
      <c r="AG3690" s="1"/>
      <c r="AH3690" s="1"/>
      <c r="AI3690" s="1"/>
    </row>
    <row r="3691" spans="4:35">
      <c r="D3691" s="1"/>
      <c r="E3691" s="1"/>
      <c r="F3691" s="1"/>
      <c r="G3691" s="1"/>
      <c r="H3691" s="1"/>
      <c r="I3691" s="99"/>
      <c r="J3691" s="1"/>
      <c r="K3691" s="99"/>
      <c r="L3691" s="99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</row>
    <row r="3692" spans="4:35">
      <c r="D3692" s="1"/>
      <c r="E3692" s="1"/>
      <c r="F3692" s="1"/>
      <c r="G3692" s="1"/>
      <c r="H3692" s="1"/>
      <c r="I3692" s="99"/>
      <c r="J3692" s="1"/>
      <c r="K3692" s="99"/>
      <c r="L3692" s="99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99"/>
      <c r="Z3692" s="1"/>
      <c r="AA3692" s="1"/>
      <c r="AB3692" s="1"/>
      <c r="AC3692" s="99"/>
      <c r="AD3692" s="1"/>
      <c r="AE3692" s="1"/>
      <c r="AF3692" s="1"/>
      <c r="AG3692" s="1"/>
      <c r="AH3692" s="1"/>
      <c r="AI3692" s="1"/>
    </row>
    <row r="3693" spans="4:35">
      <c r="D3693" s="1"/>
      <c r="E3693" s="1"/>
      <c r="F3693" s="1"/>
      <c r="G3693" s="1"/>
      <c r="H3693" s="1"/>
      <c r="I3693" s="99"/>
      <c r="J3693" s="1"/>
      <c r="K3693" s="99"/>
      <c r="L3693" s="99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99"/>
      <c r="Z3693" s="1"/>
      <c r="AA3693" s="1"/>
      <c r="AB3693" s="1"/>
      <c r="AC3693" s="99"/>
      <c r="AD3693" s="1"/>
      <c r="AE3693" s="1"/>
      <c r="AF3693" s="1"/>
      <c r="AG3693" s="1"/>
      <c r="AH3693" s="1"/>
      <c r="AI3693" s="1"/>
    </row>
    <row r="3694" spans="4:35">
      <c r="D3694" s="1"/>
      <c r="E3694" s="1"/>
      <c r="F3694" s="1"/>
      <c r="G3694" s="1"/>
      <c r="H3694" s="1"/>
      <c r="I3694" s="99"/>
      <c r="J3694" s="1"/>
      <c r="K3694" s="99"/>
      <c r="L3694" s="99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99"/>
      <c r="Z3694" s="1"/>
      <c r="AA3694" s="1"/>
      <c r="AB3694" s="1"/>
      <c r="AC3694" s="99"/>
      <c r="AD3694" s="1"/>
      <c r="AE3694" s="1"/>
      <c r="AF3694" s="1"/>
      <c r="AG3694" s="1"/>
      <c r="AH3694" s="1"/>
      <c r="AI3694" s="1"/>
    </row>
    <row r="3695" spans="4:35">
      <c r="D3695" s="1"/>
      <c r="E3695" s="1"/>
      <c r="F3695" s="1"/>
      <c r="G3695" s="1"/>
      <c r="H3695" s="1"/>
      <c r="I3695" s="99"/>
      <c r="J3695" s="99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</row>
    <row r="3696" spans="4:35">
      <c r="D3696" s="1"/>
      <c r="E3696" s="1"/>
      <c r="F3696" s="1"/>
      <c r="G3696" s="1"/>
      <c r="H3696" s="1"/>
      <c r="I3696" s="99"/>
      <c r="J3696" s="1"/>
      <c r="K3696" s="99"/>
      <c r="L3696" s="99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99"/>
      <c r="Z3696" s="1"/>
      <c r="AA3696" s="1"/>
      <c r="AB3696" s="1"/>
      <c r="AC3696" s="99"/>
      <c r="AD3696" s="1"/>
      <c r="AE3696" s="1"/>
      <c r="AF3696" s="1"/>
      <c r="AG3696" s="1"/>
      <c r="AH3696" s="1"/>
      <c r="AI3696" s="1"/>
    </row>
    <row r="3697" spans="4:35">
      <c r="D3697" s="1"/>
      <c r="E3697" s="1"/>
      <c r="F3697" s="1"/>
      <c r="G3697" s="1"/>
      <c r="H3697" s="1"/>
      <c r="I3697" s="99"/>
      <c r="J3697" s="1"/>
      <c r="K3697" s="99"/>
      <c r="L3697" s="99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99"/>
      <c r="Z3697" s="1"/>
      <c r="AA3697" s="1"/>
      <c r="AB3697" s="1"/>
      <c r="AC3697" s="99"/>
      <c r="AD3697" s="1"/>
      <c r="AE3697" s="1"/>
      <c r="AF3697" s="1"/>
      <c r="AG3697" s="1"/>
      <c r="AH3697" s="1"/>
      <c r="AI3697" s="1"/>
    </row>
    <row r="3698" spans="4:35">
      <c r="D3698" s="1"/>
      <c r="E3698" s="1"/>
      <c r="F3698" s="1"/>
      <c r="G3698" s="1"/>
      <c r="H3698" s="1"/>
      <c r="I3698" s="99"/>
      <c r="J3698" s="99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</row>
    <row r="3699" spans="4:35">
      <c r="D3699" s="1"/>
      <c r="E3699" s="1"/>
      <c r="F3699" s="1"/>
      <c r="G3699" s="1"/>
      <c r="H3699" s="1"/>
      <c r="I3699" s="99"/>
      <c r="J3699" s="99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</row>
    <row r="3700" spans="4:35">
      <c r="D3700" s="1"/>
      <c r="E3700" s="1"/>
      <c r="F3700" s="1"/>
      <c r="G3700" s="1"/>
      <c r="H3700" s="1"/>
      <c r="I3700" s="99"/>
      <c r="J3700" s="99"/>
      <c r="K3700" s="99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</row>
    <row r="3701" spans="4:35">
      <c r="D3701" s="1"/>
      <c r="E3701" s="1"/>
      <c r="F3701" s="1"/>
      <c r="G3701" s="1"/>
      <c r="H3701" s="1"/>
      <c r="I3701" s="99"/>
      <c r="J3701" s="1"/>
      <c r="K3701" s="99"/>
      <c r="L3701" s="99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99"/>
      <c r="Z3701" s="1"/>
      <c r="AA3701" s="1"/>
      <c r="AB3701" s="1"/>
      <c r="AC3701" s="99"/>
      <c r="AD3701" s="1"/>
      <c r="AE3701" s="1"/>
      <c r="AF3701" s="1"/>
      <c r="AG3701" s="1"/>
      <c r="AH3701" s="1"/>
      <c r="AI3701" s="1"/>
    </row>
    <row r="3702" spans="4:35">
      <c r="D3702" s="1"/>
      <c r="E3702" s="1"/>
      <c r="F3702" s="1"/>
      <c r="G3702" s="1"/>
      <c r="H3702" s="1"/>
      <c r="I3702" s="99"/>
      <c r="J3702" s="99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</row>
    <row r="3703" spans="4:35">
      <c r="D3703" s="1"/>
      <c r="E3703" s="1"/>
      <c r="F3703" s="1"/>
      <c r="G3703" s="1"/>
      <c r="H3703" s="1"/>
      <c r="I3703" s="99"/>
      <c r="J3703" s="1"/>
      <c r="K3703" s="99"/>
      <c r="L3703" s="99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99"/>
      <c r="Z3703" s="1"/>
      <c r="AA3703" s="1"/>
      <c r="AB3703" s="1"/>
      <c r="AC3703" s="99"/>
      <c r="AD3703" s="1"/>
      <c r="AE3703" s="1"/>
      <c r="AF3703" s="1"/>
      <c r="AG3703" s="1"/>
      <c r="AH3703" s="1"/>
      <c r="AI3703" s="1"/>
    </row>
    <row r="3704" spans="4:35">
      <c r="D3704" s="1"/>
      <c r="E3704" s="1"/>
      <c r="F3704" s="1"/>
      <c r="G3704" s="1"/>
      <c r="H3704" s="1"/>
      <c r="I3704" s="99"/>
      <c r="J3704" s="1"/>
      <c r="K3704" s="99"/>
      <c r="L3704" s="99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99"/>
      <c r="Z3704" s="1"/>
      <c r="AA3704" s="1"/>
      <c r="AB3704" s="1"/>
      <c r="AC3704" s="99"/>
      <c r="AD3704" s="1"/>
      <c r="AE3704" s="1"/>
      <c r="AF3704" s="1"/>
      <c r="AG3704" s="1"/>
      <c r="AH3704" s="1"/>
      <c r="AI3704" s="1"/>
    </row>
    <row r="3705" spans="4:35">
      <c r="D3705" s="1"/>
      <c r="E3705" s="1"/>
      <c r="F3705" s="1"/>
      <c r="G3705" s="1"/>
      <c r="H3705" s="1"/>
      <c r="I3705" s="99"/>
      <c r="J3705" s="1"/>
      <c r="K3705" s="99"/>
      <c r="L3705" s="99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99"/>
      <c r="Z3705" s="1"/>
      <c r="AA3705" s="1"/>
      <c r="AB3705" s="1"/>
      <c r="AC3705" s="99"/>
      <c r="AD3705" s="1"/>
      <c r="AE3705" s="1"/>
      <c r="AF3705" s="1"/>
      <c r="AG3705" s="1"/>
      <c r="AH3705" s="1"/>
      <c r="AI3705" s="1"/>
    </row>
    <row r="3706" spans="4:35">
      <c r="D3706" s="1"/>
      <c r="E3706" s="1"/>
      <c r="F3706" s="1"/>
      <c r="G3706" s="1"/>
      <c r="H3706" s="1"/>
      <c r="I3706" s="99"/>
      <c r="J3706" s="1"/>
      <c r="K3706" s="99"/>
      <c r="L3706" s="99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99"/>
      <c r="Z3706" s="1"/>
      <c r="AA3706" s="1"/>
      <c r="AB3706" s="1"/>
      <c r="AC3706" s="99"/>
      <c r="AD3706" s="1"/>
      <c r="AE3706" s="1"/>
      <c r="AF3706" s="1"/>
      <c r="AG3706" s="1"/>
      <c r="AH3706" s="1"/>
      <c r="AI3706" s="1"/>
    </row>
    <row r="3707" spans="4:35">
      <c r="D3707" s="1"/>
      <c r="E3707" s="1"/>
      <c r="F3707" s="1"/>
      <c r="G3707" s="1"/>
      <c r="H3707" s="1"/>
      <c r="I3707" s="99"/>
      <c r="J3707" s="1"/>
      <c r="K3707" s="99"/>
      <c r="L3707" s="99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99"/>
      <c r="Z3707" s="1"/>
      <c r="AA3707" s="1"/>
      <c r="AB3707" s="1"/>
      <c r="AC3707" s="99"/>
      <c r="AD3707" s="1"/>
      <c r="AE3707" s="1"/>
      <c r="AF3707" s="1"/>
      <c r="AG3707" s="1"/>
      <c r="AH3707" s="1"/>
      <c r="AI3707" s="1"/>
    </row>
    <row r="3708" spans="4:35">
      <c r="D3708" s="1"/>
      <c r="E3708" s="1"/>
      <c r="F3708" s="1"/>
      <c r="G3708" s="1"/>
      <c r="H3708" s="1"/>
      <c r="I3708" s="99"/>
      <c r="J3708" s="99"/>
      <c r="K3708" s="99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</row>
    <row r="3709" spans="4:35">
      <c r="D3709" s="1"/>
      <c r="E3709" s="1"/>
      <c r="F3709" s="1"/>
      <c r="G3709" s="1"/>
      <c r="H3709" s="1"/>
      <c r="I3709" s="99"/>
      <c r="J3709" s="1"/>
      <c r="K3709" s="99"/>
      <c r="L3709" s="99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99"/>
      <c r="Z3709" s="1"/>
      <c r="AA3709" s="1"/>
      <c r="AB3709" s="1"/>
      <c r="AC3709" s="99"/>
      <c r="AD3709" s="1"/>
      <c r="AE3709" s="1"/>
      <c r="AF3709" s="1"/>
      <c r="AG3709" s="1"/>
      <c r="AH3709" s="1"/>
      <c r="AI3709" s="1"/>
    </row>
    <row r="3710" spans="4:35">
      <c r="D3710" s="1"/>
      <c r="E3710" s="1"/>
      <c r="F3710" s="1"/>
      <c r="G3710" s="1"/>
      <c r="H3710" s="1"/>
      <c r="I3710" s="99"/>
      <c r="J3710" s="1"/>
      <c r="K3710" s="99"/>
      <c r="L3710" s="99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99"/>
      <c r="Z3710" s="1"/>
      <c r="AA3710" s="1"/>
      <c r="AB3710" s="1"/>
      <c r="AC3710" s="99"/>
      <c r="AD3710" s="1"/>
      <c r="AE3710" s="1"/>
      <c r="AF3710" s="1"/>
      <c r="AG3710" s="1"/>
      <c r="AH3710" s="1"/>
      <c r="AI3710" s="1"/>
    </row>
    <row r="3711" spans="4:35">
      <c r="D3711" s="1"/>
      <c r="E3711" s="1"/>
      <c r="F3711" s="1"/>
      <c r="G3711" s="1"/>
      <c r="H3711" s="1"/>
      <c r="I3711" s="99"/>
      <c r="J3711" s="1"/>
      <c r="K3711" s="99"/>
      <c r="L3711" s="99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99"/>
      <c r="Z3711" s="1"/>
      <c r="AA3711" s="1"/>
      <c r="AB3711" s="1"/>
      <c r="AC3711" s="99"/>
      <c r="AD3711" s="1"/>
      <c r="AE3711" s="1"/>
      <c r="AF3711" s="1"/>
      <c r="AG3711" s="1"/>
      <c r="AH3711" s="1"/>
      <c r="AI3711" s="1"/>
    </row>
    <row r="3712" spans="4:35">
      <c r="D3712" s="1"/>
      <c r="E3712" s="1"/>
      <c r="F3712" s="1"/>
      <c r="G3712" s="1"/>
      <c r="H3712" s="1"/>
      <c r="I3712" s="99"/>
      <c r="J3712" s="1"/>
      <c r="K3712" s="99"/>
      <c r="L3712" s="99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99"/>
      <c r="Z3712" s="1"/>
      <c r="AA3712" s="1"/>
      <c r="AB3712" s="1"/>
      <c r="AC3712" s="99"/>
      <c r="AD3712" s="1"/>
      <c r="AE3712" s="1"/>
      <c r="AF3712" s="1"/>
      <c r="AG3712" s="1"/>
      <c r="AH3712" s="1"/>
      <c r="AI3712" s="1"/>
    </row>
    <row r="3713" spans="4:35">
      <c r="D3713" s="1"/>
      <c r="E3713" s="1"/>
      <c r="F3713" s="1"/>
      <c r="G3713" s="1"/>
      <c r="H3713" s="1"/>
      <c r="I3713" s="99"/>
      <c r="J3713" s="1"/>
      <c r="K3713" s="99"/>
      <c r="L3713" s="99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99"/>
      <c r="Z3713" s="1"/>
      <c r="AA3713" s="1"/>
      <c r="AB3713" s="1"/>
      <c r="AC3713" s="99"/>
      <c r="AD3713" s="1"/>
      <c r="AE3713" s="1"/>
      <c r="AF3713" s="1"/>
      <c r="AG3713" s="1"/>
      <c r="AH3713" s="1"/>
      <c r="AI3713" s="1"/>
    </row>
    <row r="3714" spans="4:35">
      <c r="D3714" s="1"/>
      <c r="E3714" s="1"/>
      <c r="F3714" s="1"/>
      <c r="G3714" s="1"/>
      <c r="H3714" s="1"/>
      <c r="I3714" s="99"/>
      <c r="J3714" s="1"/>
      <c r="K3714" s="99"/>
      <c r="L3714" s="99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99"/>
      <c r="Z3714" s="1"/>
      <c r="AA3714" s="1"/>
      <c r="AB3714" s="1"/>
      <c r="AC3714" s="99"/>
      <c r="AD3714" s="1"/>
      <c r="AE3714" s="1"/>
      <c r="AF3714" s="1"/>
      <c r="AG3714" s="1"/>
      <c r="AH3714" s="1"/>
      <c r="AI3714" s="1"/>
    </row>
    <row r="3715" spans="4:35">
      <c r="D3715" s="1"/>
      <c r="E3715" s="1"/>
      <c r="F3715" s="1"/>
      <c r="G3715" s="1"/>
      <c r="H3715" s="1"/>
      <c r="I3715" s="99"/>
      <c r="J3715" s="1"/>
      <c r="K3715" s="99"/>
      <c r="L3715" s="99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99"/>
      <c r="Z3715" s="1"/>
      <c r="AA3715" s="1"/>
      <c r="AB3715" s="1"/>
      <c r="AC3715" s="99"/>
      <c r="AD3715" s="1"/>
      <c r="AE3715" s="1"/>
      <c r="AF3715" s="1"/>
      <c r="AG3715" s="1"/>
      <c r="AH3715" s="1"/>
      <c r="AI3715" s="1"/>
    </row>
    <row r="3716" spans="4:35">
      <c r="D3716" s="1"/>
      <c r="E3716" s="1"/>
      <c r="F3716" s="1"/>
      <c r="G3716" s="1"/>
      <c r="H3716" s="1"/>
      <c r="I3716" s="99"/>
      <c r="J3716" s="1"/>
      <c r="K3716" s="99"/>
      <c r="L3716" s="99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99"/>
      <c r="Z3716" s="1"/>
      <c r="AA3716" s="1"/>
      <c r="AB3716" s="1"/>
      <c r="AC3716" s="99"/>
      <c r="AD3716" s="1"/>
      <c r="AE3716" s="1"/>
      <c r="AF3716" s="1"/>
      <c r="AG3716" s="1"/>
      <c r="AH3716" s="1"/>
      <c r="AI3716" s="1"/>
    </row>
    <row r="3717" spans="4:35">
      <c r="D3717" s="1"/>
      <c r="E3717" s="1"/>
      <c r="F3717" s="1"/>
      <c r="G3717" s="1"/>
      <c r="H3717" s="1"/>
      <c r="I3717" s="99"/>
      <c r="J3717" s="1"/>
      <c r="K3717" s="99"/>
      <c r="L3717" s="99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99"/>
      <c r="Z3717" s="1"/>
      <c r="AA3717" s="1"/>
      <c r="AB3717" s="1"/>
      <c r="AC3717" s="99"/>
      <c r="AD3717" s="1"/>
      <c r="AE3717" s="1"/>
      <c r="AF3717" s="1"/>
      <c r="AG3717" s="1"/>
      <c r="AH3717" s="1"/>
      <c r="AI3717" s="1"/>
    </row>
    <row r="3718" spans="4:35">
      <c r="D3718" s="1"/>
      <c r="E3718" s="1"/>
      <c r="F3718" s="1"/>
      <c r="G3718" s="1"/>
      <c r="H3718" s="1"/>
      <c r="I3718" s="99"/>
      <c r="J3718" s="1"/>
      <c r="K3718" s="99"/>
      <c r="L3718" s="99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99"/>
      <c r="Z3718" s="1"/>
      <c r="AA3718" s="1"/>
      <c r="AB3718" s="1"/>
      <c r="AC3718" s="99"/>
      <c r="AD3718" s="1"/>
      <c r="AE3718" s="1"/>
      <c r="AF3718" s="1"/>
      <c r="AG3718" s="1"/>
      <c r="AH3718" s="1"/>
      <c r="AI3718" s="1"/>
    </row>
    <row r="3719" spans="4:35">
      <c r="D3719" s="1"/>
      <c r="E3719" s="1"/>
      <c r="F3719" s="1"/>
      <c r="G3719" s="1"/>
      <c r="H3719" s="1"/>
      <c r="I3719" s="99"/>
      <c r="J3719" s="1"/>
      <c r="K3719" s="99"/>
      <c r="L3719" s="99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99"/>
      <c r="Z3719" s="1"/>
      <c r="AA3719" s="1"/>
      <c r="AB3719" s="1"/>
      <c r="AC3719" s="99"/>
      <c r="AD3719" s="1"/>
      <c r="AE3719" s="1"/>
      <c r="AF3719" s="1"/>
      <c r="AG3719" s="1"/>
      <c r="AH3719" s="1"/>
      <c r="AI3719" s="1"/>
    </row>
    <row r="3720" spans="4:35">
      <c r="D3720" s="1"/>
      <c r="E3720" s="1"/>
      <c r="F3720" s="1"/>
      <c r="G3720" s="1"/>
      <c r="H3720" s="1"/>
      <c r="I3720" s="99"/>
      <c r="J3720" s="99"/>
      <c r="K3720" s="99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</row>
    <row r="3721" spans="4:35">
      <c r="D3721" s="1"/>
      <c r="E3721" s="1"/>
      <c r="F3721" s="1"/>
      <c r="G3721" s="1"/>
      <c r="H3721" s="1"/>
      <c r="I3721" s="99"/>
      <c r="J3721" s="1"/>
      <c r="K3721" s="99"/>
      <c r="L3721" s="99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99"/>
      <c r="Z3721" s="1"/>
      <c r="AA3721" s="1"/>
      <c r="AB3721" s="1"/>
      <c r="AC3721" s="99"/>
      <c r="AD3721" s="1"/>
      <c r="AE3721" s="1"/>
      <c r="AF3721" s="1"/>
      <c r="AG3721" s="1"/>
      <c r="AH3721" s="1"/>
      <c r="AI3721" s="1"/>
    </row>
    <row r="3722" spans="4:35">
      <c r="D3722" s="1"/>
      <c r="E3722" s="1"/>
      <c r="F3722" s="1"/>
      <c r="G3722" s="1"/>
      <c r="H3722" s="1"/>
      <c r="I3722" s="99"/>
      <c r="J3722" s="1"/>
      <c r="K3722" s="99"/>
      <c r="L3722" s="99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99"/>
      <c r="Z3722" s="1"/>
      <c r="AA3722" s="1"/>
      <c r="AB3722" s="1"/>
      <c r="AC3722" s="99"/>
      <c r="AD3722" s="1"/>
      <c r="AE3722" s="1"/>
      <c r="AF3722" s="1"/>
      <c r="AG3722" s="1"/>
      <c r="AH3722" s="1"/>
      <c r="AI3722" s="1"/>
    </row>
    <row r="3723" spans="4:35">
      <c r="D3723" s="1"/>
      <c r="E3723" s="1"/>
      <c r="F3723" s="1"/>
      <c r="G3723" s="1"/>
      <c r="H3723" s="1"/>
      <c r="I3723" s="99"/>
      <c r="J3723" s="99"/>
      <c r="K3723" s="99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</row>
    <row r="3724" spans="4:35">
      <c r="D3724" s="1"/>
      <c r="E3724" s="1"/>
      <c r="F3724" s="1"/>
      <c r="G3724" s="1"/>
      <c r="H3724" s="1"/>
      <c r="I3724" s="99"/>
      <c r="J3724" s="1"/>
      <c r="K3724" s="99"/>
      <c r="L3724" s="99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99"/>
      <c r="Z3724" s="1"/>
      <c r="AA3724" s="1"/>
      <c r="AB3724" s="1"/>
      <c r="AC3724" s="99"/>
      <c r="AD3724" s="1"/>
      <c r="AE3724" s="1"/>
      <c r="AF3724" s="1"/>
      <c r="AG3724" s="1"/>
      <c r="AH3724" s="1"/>
      <c r="AI3724" s="1"/>
    </row>
    <row r="3725" spans="4:35">
      <c r="D3725" s="1"/>
      <c r="E3725" s="1"/>
      <c r="F3725" s="1"/>
      <c r="G3725" s="1"/>
      <c r="H3725" s="1"/>
      <c r="I3725" s="99"/>
      <c r="J3725" s="1"/>
      <c r="K3725" s="99"/>
      <c r="L3725" s="99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99"/>
      <c r="Z3725" s="1"/>
      <c r="AA3725" s="1"/>
      <c r="AB3725" s="1"/>
      <c r="AC3725" s="99"/>
      <c r="AD3725" s="1"/>
      <c r="AE3725" s="1"/>
      <c r="AF3725" s="1"/>
      <c r="AG3725" s="1"/>
      <c r="AH3725" s="1"/>
      <c r="AI3725" s="1"/>
    </row>
    <row r="3726" spans="4:35">
      <c r="D3726" s="1"/>
      <c r="E3726" s="1"/>
      <c r="F3726" s="1"/>
      <c r="G3726" s="1"/>
      <c r="H3726" s="1"/>
      <c r="I3726" s="99"/>
      <c r="J3726" s="1"/>
      <c r="K3726" s="99"/>
      <c r="L3726" s="99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99"/>
      <c r="Z3726" s="1"/>
      <c r="AA3726" s="1"/>
      <c r="AB3726" s="1"/>
      <c r="AC3726" s="99"/>
      <c r="AD3726" s="1"/>
      <c r="AE3726" s="1"/>
      <c r="AF3726" s="1"/>
      <c r="AG3726" s="1"/>
      <c r="AH3726" s="1"/>
      <c r="AI3726" s="1"/>
    </row>
    <row r="3727" spans="4:35">
      <c r="D3727" s="1"/>
      <c r="E3727" s="1"/>
      <c r="F3727" s="1"/>
      <c r="G3727" s="1"/>
      <c r="H3727" s="1"/>
      <c r="I3727" s="99"/>
      <c r="J3727" s="1"/>
      <c r="K3727" s="99"/>
      <c r="L3727" s="99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99"/>
      <c r="Z3727" s="1"/>
      <c r="AA3727" s="1"/>
      <c r="AB3727" s="1"/>
      <c r="AC3727" s="99"/>
      <c r="AD3727" s="1"/>
      <c r="AE3727" s="1"/>
      <c r="AF3727" s="1"/>
      <c r="AG3727" s="1"/>
      <c r="AH3727" s="1"/>
      <c r="AI3727" s="1"/>
    </row>
    <row r="3728" spans="4:35">
      <c r="D3728" s="1"/>
      <c r="E3728" s="1"/>
      <c r="F3728" s="1"/>
      <c r="G3728" s="1"/>
      <c r="H3728" s="1"/>
      <c r="I3728" s="99"/>
      <c r="J3728" s="99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</row>
    <row r="3729" spans="4:35">
      <c r="D3729" s="1"/>
      <c r="E3729" s="1"/>
      <c r="F3729" s="1"/>
      <c r="G3729" s="1"/>
      <c r="H3729" s="1"/>
      <c r="I3729" s="99"/>
      <c r="J3729" s="1"/>
      <c r="K3729" s="99"/>
      <c r="L3729" s="99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99"/>
      <c r="Z3729" s="1"/>
      <c r="AA3729" s="1"/>
      <c r="AB3729" s="1"/>
      <c r="AC3729" s="99"/>
      <c r="AD3729" s="1"/>
      <c r="AE3729" s="1"/>
      <c r="AF3729" s="1"/>
      <c r="AG3729" s="1"/>
      <c r="AH3729" s="1"/>
      <c r="AI3729" s="1"/>
    </row>
    <row r="3730" spans="4:35">
      <c r="D3730" s="1"/>
      <c r="E3730" s="1"/>
      <c r="F3730" s="1"/>
      <c r="G3730" s="1"/>
      <c r="H3730" s="1"/>
      <c r="I3730" s="99"/>
      <c r="J3730" s="1"/>
      <c r="K3730" s="99"/>
      <c r="L3730" s="99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99"/>
      <c r="Z3730" s="1"/>
      <c r="AA3730" s="1"/>
      <c r="AB3730" s="1"/>
      <c r="AC3730" s="99"/>
      <c r="AD3730" s="1"/>
      <c r="AE3730" s="1"/>
      <c r="AF3730" s="1"/>
      <c r="AG3730" s="1"/>
      <c r="AH3730" s="1"/>
      <c r="AI3730" s="1"/>
    </row>
    <row r="3731" spans="4:35">
      <c r="D3731" s="1"/>
      <c r="E3731" s="1"/>
      <c r="F3731" s="1"/>
      <c r="G3731" s="1"/>
      <c r="H3731" s="1"/>
      <c r="I3731" s="99"/>
      <c r="J3731" s="1"/>
      <c r="K3731" s="99"/>
      <c r="L3731" s="99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99"/>
      <c r="Z3731" s="1"/>
      <c r="AA3731" s="1"/>
      <c r="AB3731" s="1"/>
      <c r="AC3731" s="99"/>
      <c r="AD3731" s="1"/>
      <c r="AE3731" s="1"/>
      <c r="AF3731" s="1"/>
      <c r="AG3731" s="1"/>
      <c r="AH3731" s="1"/>
      <c r="AI3731" s="1"/>
    </row>
    <row r="3732" spans="4:35">
      <c r="D3732" s="1"/>
      <c r="E3732" s="1"/>
      <c r="F3732" s="1"/>
      <c r="G3732" s="1"/>
      <c r="H3732" s="1"/>
      <c r="I3732" s="99"/>
      <c r="J3732" s="1"/>
      <c r="K3732" s="99"/>
      <c r="L3732" s="99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99"/>
      <c r="Z3732" s="1"/>
      <c r="AA3732" s="1"/>
      <c r="AB3732" s="1"/>
      <c r="AC3732" s="99"/>
      <c r="AD3732" s="1"/>
      <c r="AE3732" s="1"/>
      <c r="AF3732" s="1"/>
      <c r="AG3732" s="1"/>
      <c r="AH3732" s="1"/>
      <c r="AI3732" s="1"/>
    </row>
    <row r="3733" spans="4:35">
      <c r="D3733" s="1"/>
      <c r="E3733" s="1"/>
      <c r="F3733" s="1"/>
      <c r="G3733" s="1"/>
      <c r="H3733" s="1"/>
      <c r="I3733" s="99"/>
      <c r="J3733" s="1"/>
      <c r="K3733" s="99"/>
      <c r="L3733" s="99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99"/>
      <c r="Z3733" s="1"/>
      <c r="AA3733" s="1"/>
      <c r="AB3733" s="1"/>
      <c r="AC3733" s="99"/>
      <c r="AD3733" s="1"/>
      <c r="AE3733" s="1"/>
      <c r="AF3733" s="1"/>
      <c r="AG3733" s="1"/>
      <c r="AH3733" s="1"/>
      <c r="AI3733" s="1"/>
    </row>
    <row r="3734" spans="4:35">
      <c r="D3734" s="1"/>
      <c r="E3734" s="1"/>
      <c r="F3734" s="1"/>
      <c r="G3734" s="1"/>
      <c r="H3734" s="1"/>
      <c r="I3734" s="99"/>
      <c r="J3734" s="99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</row>
    <row r="3735" spans="4:35">
      <c r="D3735" s="1"/>
      <c r="E3735" s="1"/>
      <c r="F3735" s="1"/>
      <c r="G3735" s="1"/>
      <c r="H3735" s="1"/>
      <c r="I3735" s="99"/>
      <c r="J3735" s="99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</row>
    <row r="3736" spans="4:35">
      <c r="D3736" s="1"/>
      <c r="E3736" s="1"/>
      <c r="F3736" s="1"/>
      <c r="G3736" s="1"/>
      <c r="H3736" s="1"/>
      <c r="I3736" s="99"/>
      <c r="J3736" s="1"/>
      <c r="K3736" s="99"/>
      <c r="L3736" s="99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99"/>
      <c r="Z3736" s="1"/>
      <c r="AA3736" s="1"/>
      <c r="AB3736" s="1"/>
      <c r="AC3736" s="99"/>
      <c r="AD3736" s="1"/>
      <c r="AE3736" s="1"/>
      <c r="AF3736" s="1"/>
      <c r="AG3736" s="1"/>
      <c r="AH3736" s="1"/>
      <c r="AI3736" s="1"/>
    </row>
    <row r="3737" spans="4:35">
      <c r="D3737" s="1"/>
      <c r="E3737" s="1"/>
      <c r="F3737" s="1"/>
      <c r="G3737" s="1"/>
      <c r="H3737" s="1"/>
      <c r="I3737" s="99"/>
      <c r="J3737" s="1"/>
      <c r="K3737" s="99"/>
      <c r="L3737" s="99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99"/>
      <c r="Z3737" s="1"/>
      <c r="AA3737" s="1"/>
      <c r="AB3737" s="1"/>
      <c r="AC3737" s="99"/>
      <c r="AD3737" s="1"/>
      <c r="AE3737" s="1"/>
      <c r="AF3737" s="1"/>
      <c r="AG3737" s="1"/>
      <c r="AH3737" s="1"/>
      <c r="AI3737" s="1"/>
    </row>
    <row r="3738" spans="4:35">
      <c r="D3738" s="1"/>
      <c r="E3738" s="1"/>
      <c r="F3738" s="1"/>
      <c r="G3738" s="1"/>
      <c r="H3738" s="1"/>
      <c r="I3738" s="99"/>
      <c r="J3738" s="1"/>
      <c r="K3738" s="99"/>
      <c r="L3738" s="99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99"/>
      <c r="Z3738" s="1"/>
      <c r="AA3738" s="1"/>
      <c r="AB3738" s="1"/>
      <c r="AC3738" s="99"/>
      <c r="AD3738" s="1"/>
      <c r="AE3738" s="1"/>
      <c r="AF3738" s="1"/>
      <c r="AG3738" s="1"/>
      <c r="AH3738" s="1"/>
      <c r="AI3738" s="1"/>
    </row>
    <row r="3739" spans="4:35">
      <c r="D3739" s="1"/>
      <c r="E3739" s="1"/>
      <c r="F3739" s="1"/>
      <c r="G3739" s="1"/>
      <c r="H3739" s="1"/>
      <c r="I3739" s="99"/>
      <c r="J3739" s="99"/>
      <c r="K3739" s="99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</row>
    <row r="3740" spans="4:35">
      <c r="D3740" s="1"/>
      <c r="E3740" s="1"/>
      <c r="F3740" s="1"/>
      <c r="G3740" s="1"/>
      <c r="H3740" s="1"/>
      <c r="I3740" s="99"/>
      <c r="J3740" s="1"/>
      <c r="K3740" s="99"/>
      <c r="L3740" s="99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99"/>
      <c r="Z3740" s="1"/>
      <c r="AA3740" s="1"/>
      <c r="AB3740" s="1"/>
      <c r="AC3740" s="99"/>
      <c r="AD3740" s="1"/>
      <c r="AE3740" s="1"/>
      <c r="AF3740" s="1"/>
      <c r="AG3740" s="1"/>
      <c r="AH3740" s="1"/>
      <c r="AI3740" s="1"/>
    </row>
    <row r="3741" spans="4:35">
      <c r="D3741" s="1"/>
      <c r="E3741" s="1"/>
      <c r="F3741" s="1"/>
      <c r="G3741" s="1"/>
      <c r="H3741" s="1"/>
      <c r="I3741" s="99"/>
      <c r="J3741" s="1"/>
      <c r="K3741" s="99"/>
      <c r="L3741" s="99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99"/>
      <c r="Z3741" s="1"/>
      <c r="AA3741" s="1"/>
      <c r="AB3741" s="1"/>
      <c r="AC3741" s="99"/>
      <c r="AD3741" s="1"/>
      <c r="AE3741" s="1"/>
      <c r="AF3741" s="1"/>
      <c r="AG3741" s="1"/>
      <c r="AH3741" s="1"/>
      <c r="AI3741" s="1"/>
    </row>
    <row r="3742" spans="4:35">
      <c r="D3742" s="1"/>
      <c r="E3742" s="1"/>
      <c r="F3742" s="1"/>
      <c r="G3742" s="1"/>
      <c r="H3742" s="1"/>
      <c r="I3742" s="99"/>
      <c r="J3742" s="1"/>
      <c r="K3742" s="99"/>
      <c r="L3742" s="99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99"/>
      <c r="Z3742" s="1"/>
      <c r="AA3742" s="1"/>
      <c r="AB3742" s="1"/>
      <c r="AC3742" s="99"/>
      <c r="AD3742" s="1"/>
      <c r="AE3742" s="1"/>
      <c r="AF3742" s="1"/>
      <c r="AG3742" s="1"/>
      <c r="AH3742" s="1"/>
      <c r="AI3742" s="1"/>
    </row>
    <row r="3743" spans="4:35">
      <c r="D3743" s="1"/>
      <c r="E3743" s="1"/>
      <c r="F3743" s="1"/>
      <c r="G3743" s="1"/>
      <c r="H3743" s="1"/>
      <c r="I3743" s="99"/>
      <c r="J3743" s="1"/>
      <c r="K3743" s="99"/>
      <c r="L3743" s="99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99"/>
      <c r="Z3743" s="1"/>
      <c r="AA3743" s="1"/>
      <c r="AB3743" s="1"/>
      <c r="AC3743" s="99"/>
      <c r="AD3743" s="1"/>
      <c r="AE3743" s="1"/>
      <c r="AF3743" s="1"/>
      <c r="AG3743" s="1"/>
      <c r="AH3743" s="1"/>
      <c r="AI3743" s="1"/>
    </row>
    <row r="3744" spans="4:35">
      <c r="D3744" s="1"/>
      <c r="E3744" s="1"/>
      <c r="F3744" s="1"/>
      <c r="G3744" s="1"/>
      <c r="H3744" s="1"/>
      <c r="I3744" s="99"/>
      <c r="J3744" s="1"/>
      <c r="K3744" s="99"/>
      <c r="L3744" s="99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</row>
    <row r="3745" spans="4:35">
      <c r="D3745" s="1"/>
      <c r="E3745" s="1"/>
      <c r="F3745" s="1"/>
      <c r="G3745" s="1"/>
      <c r="H3745" s="1"/>
      <c r="I3745" s="99"/>
      <c r="J3745" s="1"/>
      <c r="K3745" s="99"/>
      <c r="L3745" s="99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99"/>
      <c r="Z3745" s="1"/>
      <c r="AA3745" s="1"/>
      <c r="AB3745" s="1"/>
      <c r="AC3745" s="99"/>
      <c r="AD3745" s="1"/>
      <c r="AE3745" s="1"/>
      <c r="AF3745" s="1"/>
      <c r="AG3745" s="1"/>
      <c r="AH3745" s="1"/>
      <c r="AI3745" s="1"/>
    </row>
    <row r="3746" spans="4:35">
      <c r="D3746" s="1"/>
      <c r="E3746" s="1"/>
      <c r="F3746" s="1"/>
      <c r="G3746" s="1"/>
      <c r="H3746" s="1"/>
      <c r="I3746" s="99"/>
      <c r="J3746" s="1"/>
      <c r="K3746" s="99"/>
      <c r="L3746" s="99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99"/>
      <c r="Z3746" s="1"/>
      <c r="AA3746" s="1"/>
      <c r="AB3746" s="1"/>
      <c r="AC3746" s="99"/>
      <c r="AD3746" s="1"/>
      <c r="AE3746" s="1"/>
      <c r="AF3746" s="1"/>
      <c r="AG3746" s="1"/>
      <c r="AH3746" s="1"/>
      <c r="AI3746" s="1"/>
    </row>
    <row r="3747" spans="4:35">
      <c r="D3747" s="1"/>
      <c r="E3747" s="1"/>
      <c r="F3747" s="1"/>
      <c r="G3747" s="1"/>
      <c r="H3747" s="1"/>
      <c r="I3747" s="99"/>
      <c r="J3747" s="1"/>
      <c r="K3747" s="99"/>
      <c r="L3747" s="99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99"/>
      <c r="Z3747" s="1"/>
      <c r="AA3747" s="1"/>
      <c r="AB3747" s="1"/>
      <c r="AC3747" s="99"/>
      <c r="AD3747" s="1"/>
      <c r="AE3747" s="1"/>
      <c r="AF3747" s="1"/>
      <c r="AG3747" s="1"/>
      <c r="AH3747" s="1"/>
      <c r="AI3747" s="1"/>
    </row>
    <row r="3748" spans="4:35">
      <c r="D3748" s="1"/>
      <c r="E3748" s="1"/>
      <c r="F3748" s="1"/>
      <c r="G3748" s="1"/>
      <c r="H3748" s="1"/>
      <c r="I3748" s="99"/>
      <c r="J3748" s="1"/>
      <c r="K3748" s="99"/>
      <c r="L3748" s="99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99"/>
      <c r="Z3748" s="1"/>
      <c r="AA3748" s="1"/>
      <c r="AB3748" s="1"/>
      <c r="AC3748" s="99"/>
      <c r="AD3748" s="1"/>
      <c r="AE3748" s="1"/>
      <c r="AF3748" s="1"/>
      <c r="AG3748" s="1"/>
      <c r="AH3748" s="1"/>
      <c r="AI3748" s="1"/>
    </row>
    <row r="3749" spans="4:35">
      <c r="D3749" s="1"/>
      <c r="E3749" s="1"/>
      <c r="F3749" s="1"/>
      <c r="G3749" s="1"/>
      <c r="H3749" s="1"/>
      <c r="I3749" s="99"/>
      <c r="J3749" s="1"/>
      <c r="K3749" s="99"/>
      <c r="L3749" s="99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99"/>
      <c r="Z3749" s="1"/>
      <c r="AA3749" s="1"/>
      <c r="AB3749" s="1"/>
      <c r="AC3749" s="99"/>
      <c r="AD3749" s="1"/>
      <c r="AE3749" s="1"/>
      <c r="AF3749" s="1"/>
      <c r="AG3749" s="1"/>
      <c r="AH3749" s="1"/>
      <c r="AI3749" s="1"/>
    </row>
    <row r="3750" spans="4:35">
      <c r="D3750" s="1"/>
      <c r="E3750" s="1"/>
      <c r="F3750" s="1"/>
      <c r="G3750" s="1"/>
      <c r="H3750" s="1"/>
      <c r="I3750" s="99"/>
      <c r="J3750" s="1"/>
      <c r="K3750" s="99"/>
      <c r="L3750" s="99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99"/>
      <c r="Z3750" s="1"/>
      <c r="AA3750" s="1"/>
      <c r="AB3750" s="1"/>
      <c r="AC3750" s="99"/>
      <c r="AD3750" s="1"/>
      <c r="AE3750" s="1"/>
      <c r="AF3750" s="1"/>
      <c r="AG3750" s="1"/>
      <c r="AH3750" s="1"/>
      <c r="AI3750" s="1"/>
    </row>
    <row r="3751" spans="4:35">
      <c r="D3751" s="1"/>
      <c r="E3751" s="1"/>
      <c r="F3751" s="1"/>
      <c r="G3751" s="1"/>
      <c r="H3751" s="1"/>
      <c r="I3751" s="99"/>
      <c r="J3751" s="1"/>
      <c r="K3751" s="99"/>
      <c r="L3751" s="99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99"/>
      <c r="Z3751" s="1"/>
      <c r="AA3751" s="1"/>
      <c r="AB3751" s="1"/>
      <c r="AC3751" s="99"/>
      <c r="AD3751" s="1"/>
      <c r="AE3751" s="1"/>
      <c r="AF3751" s="1"/>
      <c r="AG3751" s="1"/>
      <c r="AH3751" s="1"/>
      <c r="AI3751" s="1"/>
    </row>
    <row r="3752" spans="4:35">
      <c r="D3752" s="1"/>
      <c r="E3752" s="1"/>
      <c r="F3752" s="1"/>
      <c r="G3752" s="1"/>
      <c r="H3752" s="1"/>
      <c r="I3752" s="99"/>
      <c r="J3752" s="99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</row>
    <row r="3753" spans="4:35">
      <c r="D3753" s="1"/>
      <c r="E3753" s="1"/>
      <c r="F3753" s="1"/>
      <c r="G3753" s="1"/>
      <c r="H3753" s="1"/>
      <c r="I3753" s="99"/>
      <c r="J3753" s="1"/>
      <c r="K3753" s="99"/>
      <c r="L3753" s="99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99"/>
      <c r="Z3753" s="1"/>
      <c r="AA3753" s="1"/>
      <c r="AB3753" s="1"/>
      <c r="AC3753" s="99"/>
      <c r="AD3753" s="1"/>
      <c r="AE3753" s="1"/>
      <c r="AF3753" s="1"/>
      <c r="AG3753" s="1"/>
      <c r="AH3753" s="1"/>
      <c r="AI3753" s="1"/>
    </row>
    <row r="3754" spans="4:35">
      <c r="D3754" s="1"/>
      <c r="E3754" s="1"/>
      <c r="F3754" s="1"/>
      <c r="G3754" s="1"/>
      <c r="H3754" s="1"/>
      <c r="I3754" s="99"/>
      <c r="J3754" s="1"/>
      <c r="K3754" s="99"/>
      <c r="L3754" s="99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99"/>
      <c r="Z3754" s="1"/>
      <c r="AA3754" s="1"/>
      <c r="AB3754" s="1"/>
      <c r="AC3754" s="99"/>
      <c r="AD3754" s="1"/>
      <c r="AE3754" s="1"/>
      <c r="AF3754" s="1"/>
      <c r="AG3754" s="1"/>
      <c r="AH3754" s="1"/>
      <c r="AI3754" s="1"/>
    </row>
    <row r="3755" spans="4:35">
      <c r="D3755" s="1"/>
      <c r="E3755" s="1"/>
      <c r="F3755" s="1"/>
      <c r="G3755" s="1"/>
      <c r="H3755" s="1"/>
      <c r="I3755" s="99"/>
      <c r="J3755" s="1"/>
      <c r="K3755" s="99"/>
      <c r="L3755" s="99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99"/>
      <c r="Z3755" s="1"/>
      <c r="AA3755" s="1"/>
      <c r="AB3755" s="1"/>
      <c r="AC3755" s="99"/>
      <c r="AD3755" s="1"/>
      <c r="AE3755" s="1"/>
      <c r="AF3755" s="1"/>
      <c r="AG3755" s="1"/>
      <c r="AH3755" s="1"/>
      <c r="AI3755" s="1"/>
    </row>
    <row r="3756" spans="4:35">
      <c r="D3756" s="1"/>
      <c r="E3756" s="1"/>
      <c r="F3756" s="1"/>
      <c r="G3756" s="1"/>
      <c r="H3756" s="1"/>
      <c r="I3756" s="99"/>
      <c r="J3756" s="99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</row>
    <row r="3757" spans="4:35">
      <c r="D3757" s="1"/>
      <c r="E3757" s="1"/>
      <c r="F3757" s="1"/>
      <c r="G3757" s="1"/>
      <c r="H3757" s="1"/>
      <c r="I3757" s="99"/>
      <c r="J3757" s="1"/>
      <c r="K3757" s="99"/>
      <c r="L3757" s="99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99"/>
      <c r="Z3757" s="1"/>
      <c r="AA3757" s="1"/>
      <c r="AB3757" s="1"/>
      <c r="AC3757" s="99"/>
      <c r="AD3757" s="1"/>
      <c r="AE3757" s="1"/>
      <c r="AF3757" s="1"/>
      <c r="AG3757" s="1"/>
      <c r="AH3757" s="1"/>
      <c r="AI3757" s="1"/>
    </row>
    <row r="3758" spans="4:35">
      <c r="D3758" s="1"/>
      <c r="E3758" s="1"/>
      <c r="F3758" s="1"/>
      <c r="G3758" s="1"/>
      <c r="H3758" s="1"/>
      <c r="I3758" s="99"/>
      <c r="J3758" s="1"/>
      <c r="K3758" s="99"/>
      <c r="L3758" s="99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99"/>
      <c r="Z3758" s="1"/>
      <c r="AA3758" s="1"/>
      <c r="AB3758" s="1"/>
      <c r="AC3758" s="99"/>
      <c r="AD3758" s="1"/>
      <c r="AE3758" s="1"/>
      <c r="AF3758" s="1"/>
      <c r="AG3758" s="1"/>
      <c r="AH3758" s="1"/>
      <c r="AI3758" s="1"/>
    </row>
    <row r="3759" spans="4:35">
      <c r="D3759" s="1"/>
      <c r="E3759" s="1"/>
      <c r="F3759" s="1"/>
      <c r="G3759" s="1"/>
      <c r="H3759" s="1"/>
      <c r="I3759" s="99"/>
      <c r="J3759" s="1"/>
      <c r="K3759" s="99"/>
      <c r="L3759" s="99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99"/>
      <c r="Z3759" s="1"/>
      <c r="AA3759" s="1"/>
      <c r="AB3759" s="1"/>
      <c r="AC3759" s="99"/>
      <c r="AD3759" s="1"/>
      <c r="AE3759" s="1"/>
      <c r="AF3759" s="1"/>
      <c r="AG3759" s="1"/>
      <c r="AH3759" s="1"/>
      <c r="AI3759" s="1"/>
    </row>
    <row r="3760" spans="4:35">
      <c r="D3760" s="1"/>
      <c r="E3760" s="1"/>
      <c r="F3760" s="1"/>
      <c r="G3760" s="1"/>
      <c r="H3760" s="1"/>
      <c r="I3760" s="99"/>
      <c r="J3760" s="1"/>
      <c r="K3760" s="99"/>
      <c r="L3760" s="99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99"/>
      <c r="Z3760" s="1"/>
      <c r="AA3760" s="1"/>
      <c r="AB3760" s="1"/>
      <c r="AC3760" s="99"/>
      <c r="AD3760" s="1"/>
      <c r="AE3760" s="1"/>
      <c r="AF3760" s="1"/>
      <c r="AG3760" s="1"/>
      <c r="AH3760" s="1"/>
      <c r="AI3760" s="1"/>
    </row>
    <row r="3761" spans="4:35">
      <c r="D3761" s="1"/>
      <c r="E3761" s="1"/>
      <c r="F3761" s="1"/>
      <c r="G3761" s="1"/>
      <c r="H3761" s="1"/>
      <c r="I3761" s="99"/>
      <c r="J3761" s="1"/>
      <c r="K3761" s="99"/>
      <c r="L3761" s="99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99"/>
      <c r="Z3761" s="1"/>
      <c r="AA3761" s="1"/>
      <c r="AB3761" s="1"/>
      <c r="AC3761" s="99"/>
      <c r="AD3761" s="1"/>
      <c r="AE3761" s="1"/>
      <c r="AF3761" s="1"/>
      <c r="AG3761" s="1"/>
      <c r="AH3761" s="1"/>
      <c r="AI3761" s="1"/>
    </row>
    <row r="3762" spans="4:35">
      <c r="D3762" s="1"/>
      <c r="E3762" s="1"/>
      <c r="F3762" s="1"/>
      <c r="G3762" s="1"/>
      <c r="H3762" s="1"/>
      <c r="I3762" s="99"/>
      <c r="J3762" s="1"/>
      <c r="K3762" s="99"/>
      <c r="L3762" s="99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99"/>
      <c r="Z3762" s="1"/>
      <c r="AA3762" s="1"/>
      <c r="AB3762" s="1"/>
      <c r="AC3762" s="99"/>
      <c r="AD3762" s="1"/>
      <c r="AE3762" s="1"/>
      <c r="AF3762" s="1"/>
      <c r="AG3762" s="1"/>
      <c r="AH3762" s="1"/>
      <c r="AI3762" s="1"/>
    </row>
    <row r="3763" spans="4:35">
      <c r="D3763" s="1"/>
      <c r="E3763" s="1"/>
      <c r="F3763" s="1"/>
      <c r="G3763" s="1"/>
      <c r="H3763" s="1"/>
      <c r="I3763" s="99"/>
      <c r="J3763" s="1"/>
      <c r="K3763" s="99"/>
      <c r="L3763" s="99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99"/>
      <c r="Z3763" s="1"/>
      <c r="AA3763" s="1"/>
      <c r="AB3763" s="1"/>
      <c r="AC3763" s="99"/>
      <c r="AD3763" s="1"/>
      <c r="AE3763" s="1"/>
      <c r="AF3763" s="1"/>
      <c r="AG3763" s="1"/>
      <c r="AH3763" s="1"/>
      <c r="AI3763" s="1"/>
    </row>
    <row r="3764" spans="4:35">
      <c r="D3764" s="1"/>
      <c r="E3764" s="1"/>
      <c r="F3764" s="1"/>
      <c r="G3764" s="1"/>
      <c r="H3764" s="1"/>
      <c r="I3764" s="99"/>
      <c r="J3764" s="1"/>
      <c r="K3764" s="99"/>
      <c r="L3764" s="99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99"/>
      <c r="Z3764" s="1"/>
      <c r="AA3764" s="1"/>
      <c r="AB3764" s="1"/>
      <c r="AC3764" s="99"/>
      <c r="AD3764" s="1"/>
      <c r="AE3764" s="1"/>
      <c r="AF3764" s="1"/>
      <c r="AG3764" s="1"/>
      <c r="AH3764" s="1"/>
      <c r="AI3764" s="1"/>
    </row>
    <row r="3765" spans="4:35">
      <c r="D3765" s="1"/>
      <c r="E3765" s="1"/>
      <c r="F3765" s="1"/>
      <c r="G3765" s="1"/>
      <c r="H3765" s="1"/>
      <c r="I3765" s="99"/>
      <c r="J3765" s="1"/>
      <c r="K3765" s="99"/>
      <c r="L3765" s="99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99"/>
      <c r="Z3765" s="1"/>
      <c r="AA3765" s="1"/>
      <c r="AB3765" s="1"/>
      <c r="AC3765" s="99"/>
      <c r="AD3765" s="1"/>
      <c r="AE3765" s="1"/>
      <c r="AF3765" s="1"/>
      <c r="AG3765" s="1"/>
      <c r="AH3765" s="1"/>
      <c r="AI3765" s="1"/>
    </row>
    <row r="3766" spans="4:35">
      <c r="D3766" s="1"/>
      <c r="E3766" s="1"/>
      <c r="F3766" s="1"/>
      <c r="G3766" s="1"/>
      <c r="H3766" s="1"/>
      <c r="I3766" s="99"/>
      <c r="J3766" s="1"/>
      <c r="K3766" s="99"/>
      <c r="L3766" s="99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99"/>
      <c r="Z3766" s="1"/>
      <c r="AA3766" s="1"/>
      <c r="AB3766" s="1"/>
      <c r="AC3766" s="99"/>
      <c r="AD3766" s="1"/>
      <c r="AE3766" s="1"/>
      <c r="AF3766" s="1"/>
      <c r="AG3766" s="1"/>
      <c r="AH3766" s="1"/>
      <c r="AI3766" s="1"/>
    </row>
    <row r="3767" spans="4:35">
      <c r="D3767" s="1"/>
      <c r="E3767" s="1"/>
      <c r="F3767" s="1"/>
      <c r="G3767" s="1"/>
      <c r="H3767" s="1"/>
      <c r="I3767" s="99"/>
      <c r="J3767" s="99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</row>
    <row r="3768" spans="4:35">
      <c r="D3768" s="1"/>
      <c r="E3768" s="1"/>
      <c r="F3768" s="1"/>
      <c r="G3768" s="1"/>
      <c r="H3768" s="1"/>
      <c r="I3768" s="99"/>
      <c r="J3768" s="99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</row>
    <row r="3769" spans="4:35">
      <c r="D3769" s="1"/>
      <c r="E3769" s="1"/>
      <c r="F3769" s="1"/>
      <c r="G3769" s="1"/>
      <c r="H3769" s="1"/>
      <c r="I3769" s="99"/>
      <c r="J3769" s="1"/>
      <c r="K3769" s="99"/>
      <c r="L3769" s="99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99"/>
      <c r="Z3769" s="1"/>
      <c r="AA3769" s="1"/>
      <c r="AB3769" s="1"/>
      <c r="AC3769" s="99"/>
      <c r="AD3769" s="1"/>
      <c r="AE3769" s="1"/>
      <c r="AF3769" s="1"/>
      <c r="AG3769" s="1"/>
      <c r="AH3769" s="1"/>
      <c r="AI3769" s="1"/>
    </row>
    <row r="3770" spans="4:35">
      <c r="D3770" s="1"/>
      <c r="E3770" s="1"/>
      <c r="F3770" s="1"/>
      <c r="G3770" s="1"/>
      <c r="H3770" s="1"/>
      <c r="I3770" s="99"/>
      <c r="J3770" s="1"/>
      <c r="K3770" s="99"/>
      <c r="L3770" s="99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99"/>
      <c r="Z3770" s="1"/>
      <c r="AA3770" s="1"/>
      <c r="AB3770" s="1"/>
      <c r="AC3770" s="99"/>
      <c r="AD3770" s="1"/>
      <c r="AE3770" s="1"/>
      <c r="AF3770" s="1"/>
      <c r="AG3770" s="1"/>
      <c r="AH3770" s="1"/>
      <c r="AI3770" s="1"/>
    </row>
    <row r="3771" spans="4:35">
      <c r="D3771" s="1"/>
      <c r="E3771" s="1"/>
      <c r="F3771" s="1"/>
      <c r="G3771" s="1"/>
      <c r="H3771" s="1"/>
      <c r="I3771" s="99"/>
      <c r="J3771" s="1"/>
      <c r="K3771" s="99"/>
      <c r="L3771" s="99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99"/>
      <c r="Z3771" s="1"/>
      <c r="AA3771" s="1"/>
      <c r="AB3771" s="1"/>
      <c r="AC3771" s="99"/>
      <c r="AD3771" s="1"/>
      <c r="AE3771" s="1"/>
      <c r="AF3771" s="1"/>
      <c r="AG3771" s="1"/>
      <c r="AH3771" s="1"/>
      <c r="AI3771" s="1"/>
    </row>
    <row r="3772" spans="4:35">
      <c r="D3772" s="1"/>
      <c r="E3772" s="1"/>
      <c r="F3772" s="1"/>
      <c r="G3772" s="1"/>
      <c r="H3772" s="1"/>
      <c r="I3772" s="99"/>
      <c r="J3772" s="1"/>
      <c r="K3772" s="99"/>
      <c r="L3772" s="99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99"/>
      <c r="Z3772" s="1"/>
      <c r="AA3772" s="1"/>
      <c r="AB3772" s="1"/>
      <c r="AC3772" s="99"/>
      <c r="AD3772" s="1"/>
      <c r="AE3772" s="1"/>
      <c r="AF3772" s="1"/>
      <c r="AG3772" s="1"/>
      <c r="AH3772" s="1"/>
      <c r="AI3772" s="1"/>
    </row>
    <row r="3773" spans="4:35">
      <c r="D3773" s="1"/>
      <c r="E3773" s="1"/>
      <c r="F3773" s="1"/>
      <c r="G3773" s="1"/>
      <c r="H3773" s="1"/>
      <c r="I3773" s="99"/>
      <c r="J3773" s="99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</row>
    <row r="3774" spans="4:35">
      <c r="D3774" s="1"/>
      <c r="E3774" s="1"/>
      <c r="F3774" s="1"/>
      <c r="G3774" s="1"/>
      <c r="H3774" s="1"/>
      <c r="I3774" s="99"/>
      <c r="J3774" s="1"/>
      <c r="K3774" s="99"/>
      <c r="L3774" s="99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99"/>
      <c r="Z3774" s="1"/>
      <c r="AA3774" s="1"/>
      <c r="AB3774" s="1"/>
      <c r="AC3774" s="99"/>
      <c r="AD3774" s="1"/>
      <c r="AE3774" s="1"/>
      <c r="AF3774" s="1"/>
      <c r="AG3774" s="1"/>
      <c r="AH3774" s="1"/>
      <c r="AI3774" s="1"/>
    </row>
    <row r="3775" spans="4:35">
      <c r="D3775" s="1"/>
      <c r="E3775" s="1"/>
      <c r="F3775" s="1"/>
      <c r="G3775" s="1"/>
      <c r="H3775" s="1"/>
      <c r="I3775" s="99"/>
      <c r="J3775" s="99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</row>
    <row r="3776" spans="4:35">
      <c r="D3776" s="1"/>
      <c r="E3776" s="1"/>
      <c r="F3776" s="1"/>
      <c r="G3776" s="1"/>
      <c r="H3776" s="1"/>
      <c r="I3776" s="99"/>
      <c r="J3776" s="1"/>
      <c r="K3776" s="99"/>
      <c r="L3776" s="99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</row>
    <row r="3777" spans="4:35">
      <c r="D3777" s="1"/>
      <c r="E3777" s="1"/>
      <c r="F3777" s="1"/>
      <c r="G3777" s="1"/>
      <c r="H3777" s="1"/>
      <c r="I3777" s="99"/>
      <c r="J3777" s="99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</row>
    <row r="3778" spans="4:35">
      <c r="D3778" s="1"/>
      <c r="E3778" s="1"/>
      <c r="F3778" s="1"/>
      <c r="G3778" s="1"/>
      <c r="H3778" s="1"/>
      <c r="I3778" s="99"/>
      <c r="J3778" s="99"/>
      <c r="K3778" s="99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</row>
    <row r="3779" spans="4:35">
      <c r="D3779" s="1"/>
      <c r="E3779" s="1"/>
      <c r="F3779" s="1"/>
      <c r="G3779" s="1"/>
      <c r="H3779" s="1"/>
      <c r="I3779" s="99"/>
      <c r="J3779" s="1"/>
      <c r="K3779" s="99"/>
      <c r="L3779" s="99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99"/>
      <c r="Z3779" s="1"/>
      <c r="AA3779" s="1"/>
      <c r="AB3779" s="1"/>
      <c r="AC3779" s="99"/>
      <c r="AD3779" s="1"/>
      <c r="AE3779" s="1"/>
      <c r="AF3779" s="1"/>
      <c r="AG3779" s="1"/>
      <c r="AH3779" s="1"/>
      <c r="AI3779" s="1"/>
    </row>
    <row r="3780" spans="4:35">
      <c r="D3780" s="1"/>
      <c r="E3780" s="1"/>
      <c r="F3780" s="1"/>
      <c r="G3780" s="1"/>
      <c r="H3780" s="1"/>
      <c r="I3780" s="99"/>
      <c r="J3780" s="99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</row>
    <row r="3781" spans="4:35">
      <c r="D3781" s="1"/>
      <c r="E3781" s="1"/>
      <c r="F3781" s="1"/>
      <c r="G3781" s="1"/>
      <c r="H3781" s="1"/>
      <c r="I3781" s="99"/>
      <c r="J3781" s="99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</row>
    <row r="3782" spans="4:35">
      <c r="D3782" s="1"/>
      <c r="E3782" s="1"/>
      <c r="F3782" s="1"/>
      <c r="G3782" s="1"/>
      <c r="H3782" s="1"/>
      <c r="I3782" s="99"/>
      <c r="J3782" s="99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</row>
    <row r="3783" spans="4:35">
      <c r="D3783" s="1"/>
      <c r="E3783" s="1"/>
      <c r="F3783" s="1"/>
      <c r="G3783" s="1"/>
      <c r="H3783" s="1"/>
      <c r="I3783" s="99"/>
      <c r="J3783" s="1"/>
      <c r="K3783" s="99"/>
      <c r="L3783" s="99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99"/>
      <c r="Z3783" s="1"/>
      <c r="AA3783" s="1"/>
      <c r="AB3783" s="1"/>
      <c r="AC3783" s="99"/>
      <c r="AD3783" s="1"/>
      <c r="AE3783" s="1"/>
      <c r="AF3783" s="1"/>
      <c r="AG3783" s="1"/>
      <c r="AH3783" s="1"/>
      <c r="AI3783" s="1"/>
    </row>
    <row r="3784" spans="4:35">
      <c r="D3784" s="1"/>
      <c r="E3784" s="1"/>
      <c r="F3784" s="1"/>
      <c r="G3784" s="1"/>
      <c r="H3784" s="1"/>
      <c r="I3784" s="99"/>
      <c r="J3784" s="1"/>
      <c r="K3784" s="99"/>
      <c r="L3784" s="99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99"/>
      <c r="Z3784" s="1"/>
      <c r="AA3784" s="1"/>
      <c r="AB3784" s="1"/>
      <c r="AC3784" s="99"/>
      <c r="AD3784" s="1"/>
      <c r="AE3784" s="1"/>
      <c r="AF3784" s="1"/>
      <c r="AG3784" s="1"/>
      <c r="AH3784" s="1"/>
      <c r="AI3784" s="1"/>
    </row>
    <row r="3785" spans="4:35">
      <c r="D3785" s="1"/>
      <c r="E3785" s="1"/>
      <c r="F3785" s="1"/>
      <c r="G3785" s="1"/>
      <c r="H3785" s="1"/>
      <c r="I3785" s="99"/>
      <c r="J3785" s="1"/>
      <c r="K3785" s="99"/>
      <c r="L3785" s="99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99"/>
      <c r="Z3785" s="1"/>
      <c r="AA3785" s="1"/>
      <c r="AB3785" s="1"/>
      <c r="AC3785" s="99"/>
      <c r="AD3785" s="1"/>
      <c r="AE3785" s="1"/>
      <c r="AF3785" s="1"/>
      <c r="AG3785" s="1"/>
      <c r="AH3785" s="1"/>
      <c r="AI3785" s="1"/>
    </row>
    <row r="3786" spans="4:35">
      <c r="D3786" s="1"/>
      <c r="E3786" s="1"/>
      <c r="F3786" s="1"/>
      <c r="G3786" s="1"/>
      <c r="H3786" s="1"/>
      <c r="I3786" s="99"/>
      <c r="J3786" s="1"/>
      <c r="K3786" s="99"/>
      <c r="L3786" s="99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99"/>
      <c r="Z3786" s="1"/>
      <c r="AA3786" s="1"/>
      <c r="AB3786" s="1"/>
      <c r="AC3786" s="99"/>
      <c r="AD3786" s="1"/>
      <c r="AE3786" s="1"/>
      <c r="AF3786" s="1"/>
      <c r="AG3786" s="1"/>
      <c r="AH3786" s="1"/>
      <c r="AI3786" s="1"/>
    </row>
    <row r="3787" spans="4:35">
      <c r="D3787" s="1"/>
      <c r="E3787" s="1"/>
      <c r="F3787" s="1"/>
      <c r="G3787" s="1"/>
      <c r="H3787" s="1"/>
      <c r="I3787" s="99"/>
      <c r="J3787" s="1"/>
      <c r="K3787" s="99"/>
      <c r="L3787" s="99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</row>
    <row r="3788" spans="4:35">
      <c r="D3788" s="1"/>
      <c r="E3788" s="1"/>
      <c r="F3788" s="1"/>
      <c r="G3788" s="1"/>
      <c r="H3788" s="1"/>
      <c r="I3788" s="99"/>
      <c r="J3788" s="1"/>
      <c r="K3788" s="99"/>
      <c r="L3788" s="99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99"/>
      <c r="Z3788" s="1"/>
      <c r="AA3788" s="1"/>
      <c r="AB3788" s="1"/>
      <c r="AC3788" s="99"/>
      <c r="AD3788" s="1"/>
      <c r="AE3788" s="1"/>
      <c r="AF3788" s="1"/>
      <c r="AG3788" s="1"/>
      <c r="AH3788" s="1"/>
      <c r="AI3788" s="1"/>
    </row>
    <row r="3789" spans="4:35">
      <c r="D3789" s="1"/>
      <c r="E3789" s="1"/>
      <c r="F3789" s="1"/>
      <c r="G3789" s="1"/>
      <c r="H3789" s="1"/>
      <c r="I3789" s="99"/>
      <c r="J3789" s="1"/>
      <c r="K3789" s="99"/>
      <c r="L3789" s="99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99"/>
      <c r="Z3789" s="1"/>
      <c r="AA3789" s="1"/>
      <c r="AB3789" s="1"/>
      <c r="AC3789" s="99"/>
      <c r="AD3789" s="1"/>
      <c r="AE3789" s="1"/>
      <c r="AF3789" s="1"/>
      <c r="AG3789" s="1"/>
      <c r="AH3789" s="1"/>
      <c r="AI3789" s="1"/>
    </row>
    <row r="3790" spans="4:35">
      <c r="D3790" s="1"/>
      <c r="E3790" s="1"/>
      <c r="F3790" s="1"/>
      <c r="G3790" s="1"/>
      <c r="H3790" s="1"/>
      <c r="I3790" s="99"/>
      <c r="J3790" s="1"/>
      <c r="K3790" s="99"/>
      <c r="L3790" s="99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99"/>
      <c r="Z3790" s="1"/>
      <c r="AA3790" s="1"/>
      <c r="AB3790" s="1"/>
      <c r="AC3790" s="99"/>
      <c r="AD3790" s="1"/>
      <c r="AE3790" s="1"/>
      <c r="AF3790" s="1"/>
      <c r="AG3790" s="1"/>
      <c r="AH3790" s="1"/>
      <c r="AI3790" s="1"/>
    </row>
    <row r="3791" spans="4:35">
      <c r="D3791" s="1"/>
      <c r="E3791" s="1"/>
      <c r="F3791" s="1"/>
      <c r="G3791" s="1"/>
      <c r="H3791" s="1"/>
      <c r="I3791" s="99"/>
      <c r="J3791" s="1"/>
      <c r="K3791" s="99"/>
      <c r="L3791" s="99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99"/>
      <c r="Z3791" s="1"/>
      <c r="AA3791" s="1"/>
      <c r="AB3791" s="1"/>
      <c r="AC3791" s="99"/>
      <c r="AD3791" s="1"/>
      <c r="AE3791" s="1"/>
      <c r="AF3791" s="1"/>
      <c r="AG3791" s="1"/>
      <c r="AH3791" s="1"/>
      <c r="AI3791" s="1"/>
    </row>
    <row r="3792" spans="4:35">
      <c r="D3792" s="1"/>
      <c r="E3792" s="1"/>
      <c r="F3792" s="1"/>
      <c r="G3792" s="1"/>
      <c r="H3792" s="1"/>
      <c r="I3792" s="99"/>
      <c r="J3792" s="1"/>
      <c r="K3792" s="99"/>
      <c r="L3792" s="99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99"/>
      <c r="Z3792" s="1"/>
      <c r="AA3792" s="1"/>
      <c r="AB3792" s="1"/>
      <c r="AC3792" s="99"/>
      <c r="AD3792" s="1"/>
      <c r="AE3792" s="1"/>
      <c r="AF3792" s="1"/>
      <c r="AG3792" s="1"/>
      <c r="AH3792" s="1"/>
      <c r="AI3792" s="1"/>
    </row>
    <row r="3793" spans="4:35">
      <c r="D3793" s="1"/>
      <c r="E3793" s="1"/>
      <c r="F3793" s="1"/>
      <c r="G3793" s="1"/>
      <c r="H3793" s="1"/>
      <c r="I3793" s="99"/>
      <c r="J3793" s="1"/>
      <c r="K3793" s="99"/>
      <c r="L3793" s="99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99"/>
      <c r="Z3793" s="1"/>
      <c r="AA3793" s="1"/>
      <c r="AB3793" s="1"/>
      <c r="AC3793" s="99"/>
      <c r="AD3793" s="1"/>
      <c r="AE3793" s="1"/>
      <c r="AF3793" s="1"/>
      <c r="AG3793" s="1"/>
      <c r="AH3793" s="1"/>
      <c r="AI3793" s="1"/>
    </row>
    <row r="3794" spans="4:35">
      <c r="D3794" s="1"/>
      <c r="E3794" s="1"/>
      <c r="F3794" s="1"/>
      <c r="G3794" s="1"/>
      <c r="H3794" s="1"/>
      <c r="I3794" s="99"/>
      <c r="J3794" s="1"/>
      <c r="K3794" s="99"/>
      <c r="L3794" s="99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99"/>
      <c r="Z3794" s="1"/>
      <c r="AA3794" s="1"/>
      <c r="AB3794" s="1"/>
      <c r="AC3794" s="99"/>
      <c r="AD3794" s="1"/>
      <c r="AE3794" s="1"/>
      <c r="AF3794" s="1"/>
      <c r="AG3794" s="1"/>
      <c r="AH3794" s="1"/>
      <c r="AI3794" s="1"/>
    </row>
    <row r="3795" spans="4:35">
      <c r="D3795" s="1"/>
      <c r="E3795" s="1"/>
      <c r="F3795" s="1"/>
      <c r="G3795" s="1"/>
      <c r="H3795" s="1"/>
      <c r="I3795" s="99"/>
      <c r="J3795" s="1"/>
      <c r="K3795" s="99"/>
      <c r="L3795" s="99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99"/>
      <c r="Z3795" s="1"/>
      <c r="AA3795" s="1"/>
      <c r="AB3795" s="1"/>
      <c r="AC3795" s="99"/>
      <c r="AD3795" s="1"/>
      <c r="AE3795" s="1"/>
      <c r="AF3795" s="1"/>
      <c r="AG3795" s="1"/>
      <c r="AH3795" s="1"/>
      <c r="AI3795" s="1"/>
    </row>
    <row r="3796" spans="4:35">
      <c r="D3796" s="1"/>
      <c r="E3796" s="1"/>
      <c r="F3796" s="1"/>
      <c r="G3796" s="1"/>
      <c r="H3796" s="1"/>
      <c r="I3796" s="99"/>
      <c r="J3796" s="1"/>
      <c r="K3796" s="99"/>
      <c r="L3796" s="99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99"/>
      <c r="Z3796" s="1"/>
      <c r="AA3796" s="1"/>
      <c r="AB3796" s="1"/>
      <c r="AC3796" s="99"/>
      <c r="AD3796" s="1"/>
      <c r="AE3796" s="1"/>
      <c r="AF3796" s="1"/>
      <c r="AG3796" s="1"/>
      <c r="AH3796" s="1"/>
      <c r="AI3796" s="1"/>
    </row>
    <row r="3797" spans="4:35">
      <c r="D3797" s="1"/>
      <c r="E3797" s="1"/>
      <c r="F3797" s="1"/>
      <c r="G3797" s="1"/>
      <c r="H3797" s="1"/>
      <c r="I3797" s="99"/>
      <c r="J3797" s="1"/>
      <c r="K3797" s="99"/>
      <c r="L3797" s="99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99"/>
      <c r="Z3797" s="1"/>
      <c r="AA3797" s="1"/>
      <c r="AB3797" s="1"/>
      <c r="AC3797" s="99"/>
      <c r="AD3797" s="1"/>
      <c r="AE3797" s="1"/>
      <c r="AF3797" s="1"/>
      <c r="AG3797" s="1"/>
      <c r="AH3797" s="1"/>
      <c r="AI3797" s="1"/>
    </row>
    <row r="3798" spans="4:35">
      <c r="D3798" s="1"/>
      <c r="E3798" s="1"/>
      <c r="F3798" s="1"/>
      <c r="G3798" s="1"/>
      <c r="H3798" s="1"/>
      <c r="I3798" s="99"/>
      <c r="J3798" s="1"/>
      <c r="K3798" s="99"/>
      <c r="L3798" s="99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99"/>
      <c r="Z3798" s="1"/>
      <c r="AA3798" s="1"/>
      <c r="AB3798" s="1"/>
      <c r="AC3798" s="99"/>
      <c r="AD3798" s="1"/>
      <c r="AE3798" s="1"/>
      <c r="AF3798" s="1"/>
      <c r="AG3798" s="1"/>
      <c r="AH3798" s="1"/>
      <c r="AI3798" s="1"/>
    </row>
    <row r="3799" spans="4:35">
      <c r="D3799" s="1"/>
      <c r="E3799" s="1"/>
      <c r="F3799" s="1"/>
      <c r="G3799" s="1"/>
      <c r="H3799" s="1"/>
      <c r="I3799" s="99"/>
      <c r="J3799" s="1"/>
      <c r="K3799" s="99"/>
      <c r="L3799" s="99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99"/>
      <c r="Z3799" s="1"/>
      <c r="AA3799" s="1"/>
      <c r="AB3799" s="1"/>
      <c r="AC3799" s="99"/>
      <c r="AD3799" s="1"/>
      <c r="AE3799" s="1"/>
      <c r="AF3799" s="1"/>
      <c r="AG3799" s="1"/>
      <c r="AH3799" s="1"/>
      <c r="AI3799" s="1"/>
    </row>
    <row r="3800" spans="4:35">
      <c r="D3800" s="1"/>
      <c r="E3800" s="1"/>
      <c r="F3800" s="1"/>
      <c r="G3800" s="1"/>
      <c r="H3800" s="1"/>
      <c r="I3800" s="99"/>
      <c r="J3800" s="1"/>
      <c r="K3800" s="99"/>
      <c r="L3800" s="99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99"/>
      <c r="Z3800" s="1"/>
      <c r="AA3800" s="1"/>
      <c r="AB3800" s="1"/>
      <c r="AC3800" s="99"/>
      <c r="AD3800" s="1"/>
      <c r="AE3800" s="1"/>
      <c r="AF3800" s="1"/>
      <c r="AG3800" s="1"/>
      <c r="AH3800" s="1"/>
      <c r="AI3800" s="1"/>
    </row>
    <row r="3801" spans="4:35">
      <c r="D3801" s="1"/>
      <c r="E3801" s="1"/>
      <c r="F3801" s="1"/>
      <c r="G3801" s="1"/>
      <c r="H3801" s="1"/>
      <c r="I3801" s="99"/>
      <c r="J3801" s="1"/>
      <c r="K3801" s="99"/>
      <c r="L3801" s="99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99"/>
      <c r="Z3801" s="1"/>
      <c r="AA3801" s="1"/>
      <c r="AB3801" s="1"/>
      <c r="AC3801" s="99"/>
      <c r="AD3801" s="1"/>
      <c r="AE3801" s="1"/>
      <c r="AF3801" s="1"/>
      <c r="AG3801" s="1"/>
      <c r="AH3801" s="1"/>
      <c r="AI3801" s="1"/>
    </row>
    <row r="3802" spans="4:35">
      <c r="D3802" s="1"/>
      <c r="E3802" s="1"/>
      <c r="F3802" s="1"/>
      <c r="G3802" s="1"/>
      <c r="H3802" s="1"/>
      <c r="I3802" s="99"/>
      <c r="J3802" s="1"/>
      <c r="K3802" s="99"/>
      <c r="L3802" s="99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99"/>
      <c r="Z3802" s="1"/>
      <c r="AA3802" s="1"/>
      <c r="AB3802" s="1"/>
      <c r="AC3802" s="99"/>
      <c r="AD3802" s="1"/>
      <c r="AE3802" s="1"/>
      <c r="AF3802" s="1"/>
      <c r="AG3802" s="1"/>
      <c r="AH3802" s="1"/>
      <c r="AI3802" s="1"/>
    </row>
    <row r="3803" spans="4:35">
      <c r="D3803" s="1"/>
      <c r="E3803" s="1"/>
      <c r="F3803" s="1"/>
      <c r="G3803" s="1"/>
      <c r="H3803" s="1"/>
      <c r="I3803" s="99"/>
      <c r="J3803" s="1"/>
      <c r="K3803" s="99"/>
      <c r="L3803" s="99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99"/>
      <c r="Z3803" s="1"/>
      <c r="AA3803" s="1"/>
      <c r="AB3803" s="1"/>
      <c r="AC3803" s="99"/>
      <c r="AD3803" s="1"/>
      <c r="AE3803" s="1"/>
      <c r="AF3803" s="1"/>
      <c r="AG3803" s="1"/>
      <c r="AH3803" s="1"/>
      <c r="AI3803" s="1"/>
    </row>
    <row r="3804" spans="4:35">
      <c r="D3804" s="1"/>
      <c r="E3804" s="1"/>
      <c r="F3804" s="1"/>
      <c r="G3804" s="1"/>
      <c r="H3804" s="1"/>
      <c r="I3804" s="99"/>
      <c r="J3804" s="1"/>
      <c r="K3804" s="99"/>
      <c r="L3804" s="99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99"/>
      <c r="Z3804" s="1"/>
      <c r="AA3804" s="1"/>
      <c r="AB3804" s="1"/>
      <c r="AC3804" s="99"/>
      <c r="AD3804" s="1"/>
      <c r="AE3804" s="1"/>
      <c r="AF3804" s="1"/>
      <c r="AG3804" s="1"/>
      <c r="AH3804" s="1"/>
      <c r="AI3804" s="1"/>
    </row>
    <row r="3805" spans="4:35">
      <c r="D3805" s="1"/>
      <c r="E3805" s="1"/>
      <c r="F3805" s="1"/>
      <c r="G3805" s="1"/>
      <c r="H3805" s="1"/>
      <c r="I3805" s="99"/>
      <c r="J3805" s="1"/>
      <c r="K3805" s="99"/>
      <c r="L3805" s="99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99"/>
      <c r="Z3805" s="1"/>
      <c r="AA3805" s="1"/>
      <c r="AB3805" s="1"/>
      <c r="AC3805" s="99"/>
      <c r="AD3805" s="1"/>
      <c r="AE3805" s="1"/>
      <c r="AF3805" s="1"/>
      <c r="AG3805" s="1"/>
      <c r="AH3805" s="1"/>
      <c r="AI3805" s="1"/>
    </row>
    <row r="3806" spans="4:35">
      <c r="D3806" s="1"/>
      <c r="E3806" s="1"/>
      <c r="F3806" s="1"/>
      <c r="G3806" s="1"/>
      <c r="H3806" s="1"/>
      <c r="I3806" s="99"/>
      <c r="J3806" s="1"/>
      <c r="K3806" s="99"/>
      <c r="L3806" s="99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99"/>
      <c r="Z3806" s="1"/>
      <c r="AA3806" s="1"/>
      <c r="AB3806" s="1"/>
      <c r="AC3806" s="99"/>
      <c r="AD3806" s="1"/>
      <c r="AE3806" s="1"/>
      <c r="AF3806" s="1"/>
      <c r="AG3806" s="1"/>
      <c r="AH3806" s="1"/>
      <c r="AI3806" s="1"/>
    </row>
    <row r="3807" spans="4:35">
      <c r="D3807" s="1"/>
      <c r="E3807" s="1"/>
      <c r="F3807" s="1"/>
      <c r="G3807" s="1"/>
      <c r="H3807" s="1"/>
      <c r="I3807" s="99"/>
      <c r="J3807" s="1"/>
      <c r="K3807" s="99"/>
      <c r="L3807" s="99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99"/>
      <c r="Z3807" s="1"/>
      <c r="AA3807" s="1"/>
      <c r="AB3807" s="1"/>
      <c r="AC3807" s="99"/>
      <c r="AD3807" s="1"/>
      <c r="AE3807" s="1"/>
      <c r="AF3807" s="1"/>
      <c r="AG3807" s="1"/>
      <c r="AH3807" s="1"/>
      <c r="AI3807" s="1"/>
    </row>
    <row r="3808" spans="4:35">
      <c r="D3808" s="1"/>
      <c r="E3808" s="1"/>
      <c r="F3808" s="1"/>
      <c r="G3808" s="1"/>
      <c r="H3808" s="1"/>
      <c r="I3808" s="99"/>
      <c r="J3808" s="1"/>
      <c r="K3808" s="99"/>
      <c r="L3808" s="99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99"/>
      <c r="Z3808" s="1"/>
      <c r="AA3808" s="1"/>
      <c r="AB3808" s="1"/>
      <c r="AC3808" s="99"/>
      <c r="AD3808" s="1"/>
      <c r="AE3808" s="1"/>
      <c r="AF3808" s="1"/>
      <c r="AG3808" s="1"/>
      <c r="AH3808" s="1"/>
      <c r="AI3808" s="1"/>
    </row>
    <row r="3809" spans="4:35">
      <c r="D3809" s="1"/>
      <c r="E3809" s="1"/>
      <c r="F3809" s="1"/>
      <c r="G3809" s="1"/>
      <c r="H3809" s="1"/>
      <c r="I3809" s="99"/>
      <c r="J3809" s="1"/>
      <c r="K3809" s="99"/>
      <c r="L3809" s="99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99"/>
      <c r="Z3809" s="1"/>
      <c r="AA3809" s="1"/>
      <c r="AB3809" s="1"/>
      <c r="AC3809" s="99"/>
      <c r="AD3809" s="1"/>
      <c r="AE3809" s="1"/>
      <c r="AF3809" s="1"/>
      <c r="AG3809" s="1"/>
      <c r="AH3809" s="1"/>
      <c r="AI3809" s="1"/>
    </row>
    <row r="3810" spans="4:35">
      <c r="D3810" s="1"/>
      <c r="E3810" s="1"/>
      <c r="F3810" s="1"/>
      <c r="G3810" s="1"/>
      <c r="H3810" s="1"/>
      <c r="I3810" s="99"/>
      <c r="J3810" s="1"/>
      <c r="K3810" s="99"/>
      <c r="L3810" s="99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99"/>
      <c r="Z3810" s="1"/>
      <c r="AA3810" s="1"/>
      <c r="AB3810" s="1"/>
      <c r="AC3810" s="99"/>
      <c r="AD3810" s="1"/>
      <c r="AE3810" s="1"/>
      <c r="AF3810" s="1"/>
      <c r="AG3810" s="1"/>
      <c r="AH3810" s="1"/>
      <c r="AI3810" s="1"/>
    </row>
    <row r="3811" spans="4:35">
      <c r="D3811" s="1"/>
      <c r="E3811" s="1"/>
      <c r="F3811" s="1"/>
      <c r="G3811" s="1"/>
      <c r="H3811" s="1"/>
      <c r="I3811" s="99"/>
      <c r="J3811" s="1"/>
      <c r="K3811" s="99"/>
      <c r="L3811" s="99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99"/>
      <c r="Z3811" s="1"/>
      <c r="AA3811" s="1"/>
      <c r="AB3811" s="1"/>
      <c r="AC3811" s="99"/>
      <c r="AD3811" s="1"/>
      <c r="AE3811" s="1"/>
      <c r="AF3811" s="1"/>
      <c r="AG3811" s="1"/>
      <c r="AH3811" s="1"/>
      <c r="AI3811" s="1"/>
    </row>
    <row r="3812" spans="4:35">
      <c r="D3812" s="1"/>
      <c r="E3812" s="1"/>
      <c r="F3812" s="1"/>
      <c r="G3812" s="1"/>
      <c r="H3812" s="1"/>
      <c r="I3812" s="99"/>
      <c r="J3812" s="1"/>
      <c r="K3812" s="99"/>
      <c r="L3812" s="99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99"/>
      <c r="Z3812" s="1"/>
      <c r="AA3812" s="1"/>
      <c r="AB3812" s="1"/>
      <c r="AC3812" s="99"/>
      <c r="AD3812" s="1"/>
      <c r="AE3812" s="1"/>
      <c r="AF3812" s="1"/>
      <c r="AG3812" s="1"/>
      <c r="AH3812" s="1"/>
      <c r="AI3812" s="1"/>
    </row>
    <row r="3813" spans="4:35">
      <c r="D3813" s="1"/>
      <c r="E3813" s="1"/>
      <c r="F3813" s="1"/>
      <c r="G3813" s="1"/>
      <c r="H3813" s="1"/>
      <c r="I3813" s="99"/>
      <c r="J3813" s="1"/>
      <c r="K3813" s="99"/>
      <c r="L3813" s="99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99"/>
      <c r="Z3813" s="1"/>
      <c r="AA3813" s="1"/>
      <c r="AB3813" s="1"/>
      <c r="AC3813" s="99"/>
      <c r="AD3813" s="1"/>
      <c r="AE3813" s="1"/>
      <c r="AF3813" s="1"/>
      <c r="AG3813" s="1"/>
      <c r="AH3813" s="1"/>
      <c r="AI3813" s="1"/>
    </row>
    <row r="3814" spans="4:35">
      <c r="D3814" s="1"/>
      <c r="E3814" s="1"/>
      <c r="F3814" s="1"/>
      <c r="G3814" s="1"/>
      <c r="H3814" s="1"/>
      <c r="I3814" s="99"/>
      <c r="J3814" s="1"/>
      <c r="K3814" s="99"/>
      <c r="L3814" s="99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99"/>
      <c r="Z3814" s="1"/>
      <c r="AA3814" s="1"/>
      <c r="AB3814" s="1"/>
      <c r="AC3814" s="99"/>
      <c r="AD3814" s="1"/>
      <c r="AE3814" s="1"/>
      <c r="AF3814" s="1"/>
      <c r="AG3814" s="1"/>
      <c r="AH3814" s="1"/>
      <c r="AI3814" s="1"/>
    </row>
    <row r="3815" spans="4:35">
      <c r="D3815" s="1"/>
      <c r="E3815" s="1"/>
      <c r="F3815" s="1"/>
      <c r="G3815" s="1"/>
      <c r="H3815" s="1"/>
      <c r="I3815" s="99"/>
      <c r="J3815" s="1"/>
      <c r="K3815" s="99"/>
      <c r="L3815" s="99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99"/>
      <c r="Z3815" s="1"/>
      <c r="AA3815" s="1"/>
      <c r="AB3815" s="1"/>
      <c r="AC3815" s="99"/>
      <c r="AD3815" s="1"/>
      <c r="AE3815" s="1"/>
      <c r="AF3815" s="1"/>
      <c r="AG3815" s="1"/>
      <c r="AH3815" s="1"/>
      <c r="AI3815" s="1"/>
    </row>
    <row r="3816" spans="4:35">
      <c r="D3816" s="1"/>
      <c r="E3816" s="1"/>
      <c r="F3816" s="1"/>
      <c r="G3816" s="1"/>
      <c r="H3816" s="1"/>
      <c r="I3816" s="99"/>
      <c r="J3816" s="1"/>
      <c r="K3816" s="99"/>
      <c r="L3816" s="99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99"/>
      <c r="Z3816" s="1"/>
      <c r="AA3816" s="1"/>
      <c r="AB3816" s="1"/>
      <c r="AC3816" s="99"/>
      <c r="AD3816" s="1"/>
      <c r="AE3816" s="1"/>
      <c r="AF3816" s="1"/>
      <c r="AG3816" s="1"/>
      <c r="AH3816" s="1"/>
      <c r="AI3816" s="1"/>
    </row>
    <row r="3817" spans="4:35">
      <c r="D3817" s="1"/>
      <c r="E3817" s="1"/>
      <c r="F3817" s="1"/>
      <c r="G3817" s="1"/>
      <c r="H3817" s="1"/>
      <c r="I3817" s="99"/>
      <c r="J3817" s="1"/>
      <c r="K3817" s="99"/>
      <c r="L3817" s="99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99"/>
      <c r="Z3817" s="1"/>
      <c r="AA3817" s="1"/>
      <c r="AB3817" s="1"/>
      <c r="AC3817" s="99"/>
      <c r="AD3817" s="1"/>
      <c r="AE3817" s="1"/>
      <c r="AF3817" s="1"/>
      <c r="AG3817" s="1"/>
      <c r="AH3817" s="1"/>
      <c r="AI3817" s="1"/>
    </row>
    <row r="3818" spans="4:35">
      <c r="D3818" s="1"/>
      <c r="E3818" s="1"/>
      <c r="F3818" s="1"/>
      <c r="G3818" s="1"/>
      <c r="H3818" s="1"/>
      <c r="I3818" s="99"/>
      <c r="J3818" s="1"/>
      <c r="K3818" s="99"/>
      <c r="L3818" s="99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99"/>
      <c r="Z3818" s="1"/>
      <c r="AA3818" s="1"/>
      <c r="AB3818" s="1"/>
      <c r="AC3818" s="99"/>
      <c r="AD3818" s="1"/>
      <c r="AE3818" s="1"/>
      <c r="AF3818" s="1"/>
      <c r="AG3818" s="1"/>
      <c r="AH3818" s="1"/>
      <c r="AI3818" s="1"/>
    </row>
    <row r="3819" spans="4:35">
      <c r="D3819" s="1"/>
      <c r="E3819" s="1"/>
      <c r="F3819" s="1"/>
      <c r="G3819" s="1"/>
      <c r="H3819" s="1"/>
      <c r="I3819" s="99"/>
      <c r="J3819" s="1"/>
      <c r="K3819" s="99"/>
      <c r="L3819" s="99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99"/>
      <c r="Z3819" s="1"/>
      <c r="AA3819" s="1"/>
      <c r="AB3819" s="1"/>
      <c r="AC3819" s="99"/>
      <c r="AD3819" s="1"/>
      <c r="AE3819" s="1"/>
      <c r="AF3819" s="1"/>
      <c r="AG3819" s="1"/>
      <c r="AH3819" s="1"/>
      <c r="AI3819" s="1"/>
    </row>
    <row r="3820" spans="4:35">
      <c r="D3820" s="1"/>
      <c r="E3820" s="1"/>
      <c r="F3820" s="1"/>
      <c r="G3820" s="1"/>
      <c r="H3820" s="1"/>
      <c r="I3820" s="99"/>
      <c r="J3820" s="1"/>
      <c r="K3820" s="99"/>
      <c r="L3820" s="99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99"/>
      <c r="Z3820" s="1"/>
      <c r="AA3820" s="1"/>
      <c r="AB3820" s="1"/>
      <c r="AC3820" s="99"/>
      <c r="AD3820" s="1"/>
      <c r="AE3820" s="1"/>
      <c r="AF3820" s="1"/>
      <c r="AG3820" s="1"/>
      <c r="AH3820" s="1"/>
      <c r="AI3820" s="1"/>
    </row>
    <row r="3821" spans="4:35">
      <c r="D3821" s="1"/>
      <c r="E3821" s="1"/>
      <c r="F3821" s="1"/>
      <c r="G3821" s="1"/>
      <c r="H3821" s="1"/>
      <c r="I3821" s="99"/>
      <c r="J3821" s="1"/>
      <c r="K3821" s="99"/>
      <c r="L3821" s="99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99"/>
      <c r="Z3821" s="1"/>
      <c r="AA3821" s="1"/>
      <c r="AB3821" s="1"/>
      <c r="AC3821" s="99"/>
      <c r="AD3821" s="1"/>
      <c r="AE3821" s="1"/>
      <c r="AF3821" s="1"/>
      <c r="AG3821" s="1"/>
      <c r="AH3821" s="1"/>
      <c r="AI3821" s="1"/>
    </row>
    <row r="3822" spans="4:35">
      <c r="D3822" s="1"/>
      <c r="E3822" s="1"/>
      <c r="F3822" s="1"/>
      <c r="G3822" s="1"/>
      <c r="H3822" s="1"/>
      <c r="I3822" s="99"/>
      <c r="J3822" s="1"/>
      <c r="K3822" s="99"/>
      <c r="L3822" s="99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99"/>
      <c r="Z3822" s="1"/>
      <c r="AA3822" s="1"/>
      <c r="AB3822" s="1"/>
      <c r="AC3822" s="99"/>
      <c r="AD3822" s="1"/>
      <c r="AE3822" s="1"/>
      <c r="AF3822" s="1"/>
      <c r="AG3822" s="1"/>
      <c r="AH3822" s="1"/>
      <c r="AI3822" s="1"/>
    </row>
    <row r="3823" spans="4:35">
      <c r="D3823" s="1"/>
      <c r="E3823" s="1"/>
      <c r="F3823" s="1"/>
      <c r="G3823" s="1"/>
      <c r="H3823" s="1"/>
      <c r="I3823" s="99"/>
      <c r="J3823" s="1"/>
      <c r="K3823" s="99"/>
      <c r="L3823" s="99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99"/>
      <c r="Z3823" s="1"/>
      <c r="AA3823" s="1"/>
      <c r="AB3823" s="1"/>
      <c r="AC3823" s="99"/>
      <c r="AD3823" s="1"/>
      <c r="AE3823" s="1"/>
      <c r="AF3823" s="1"/>
      <c r="AG3823" s="1"/>
      <c r="AH3823" s="1"/>
      <c r="AI3823" s="1"/>
    </row>
    <row r="3824" spans="4:35">
      <c r="D3824" s="1"/>
      <c r="E3824" s="1"/>
      <c r="F3824" s="1"/>
      <c r="G3824" s="1"/>
      <c r="H3824" s="1"/>
      <c r="I3824" s="99"/>
      <c r="J3824" s="1"/>
      <c r="K3824" s="99"/>
      <c r="L3824" s="99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99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</row>
    <row r="3825" spans="4:35">
      <c r="D3825" s="1"/>
      <c r="E3825" s="1"/>
      <c r="F3825" s="1"/>
      <c r="G3825" s="1"/>
      <c r="H3825" s="1"/>
      <c r="I3825" s="99"/>
      <c r="J3825" s="1"/>
      <c r="K3825" s="99"/>
      <c r="L3825" s="99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99"/>
      <c r="Z3825" s="1"/>
      <c r="AA3825" s="1"/>
      <c r="AB3825" s="1"/>
      <c r="AC3825" s="99"/>
      <c r="AD3825" s="1"/>
      <c r="AE3825" s="1"/>
      <c r="AF3825" s="1"/>
      <c r="AG3825" s="1"/>
      <c r="AH3825" s="1"/>
      <c r="AI3825" s="1"/>
    </row>
    <row r="3826" spans="4:35">
      <c r="D3826" s="1"/>
      <c r="E3826" s="1"/>
      <c r="F3826" s="1"/>
      <c r="G3826" s="1"/>
      <c r="H3826" s="1"/>
      <c r="I3826" s="99"/>
      <c r="J3826" s="1"/>
      <c r="K3826" s="99"/>
      <c r="L3826" s="99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99"/>
      <c r="Z3826" s="1"/>
      <c r="AA3826" s="1"/>
      <c r="AB3826" s="1"/>
      <c r="AC3826" s="99"/>
      <c r="AD3826" s="1"/>
      <c r="AE3826" s="1"/>
      <c r="AF3826" s="1"/>
      <c r="AG3826" s="1"/>
      <c r="AH3826" s="1"/>
      <c r="AI3826" s="1"/>
    </row>
    <row r="3827" spans="4:35">
      <c r="D3827" s="1"/>
      <c r="E3827" s="1"/>
      <c r="F3827" s="1"/>
      <c r="G3827" s="1"/>
      <c r="H3827" s="1"/>
      <c r="I3827" s="99"/>
      <c r="J3827" s="1"/>
      <c r="K3827" s="99"/>
      <c r="L3827" s="99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99"/>
      <c r="Z3827" s="1"/>
      <c r="AA3827" s="1"/>
      <c r="AB3827" s="1"/>
      <c r="AC3827" s="99"/>
      <c r="AD3827" s="1"/>
      <c r="AE3827" s="1"/>
      <c r="AF3827" s="1"/>
      <c r="AG3827" s="1"/>
      <c r="AH3827" s="1"/>
      <c r="AI3827" s="1"/>
    </row>
    <row r="3828" spans="4:35">
      <c r="D3828" s="1"/>
      <c r="E3828" s="1"/>
      <c r="F3828" s="1"/>
      <c r="G3828" s="1"/>
      <c r="H3828" s="1"/>
      <c r="I3828" s="99"/>
      <c r="J3828" s="1"/>
      <c r="K3828" s="99"/>
      <c r="L3828" s="99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99"/>
      <c r="Z3828" s="1"/>
      <c r="AA3828" s="1"/>
      <c r="AB3828" s="1"/>
      <c r="AC3828" s="99"/>
      <c r="AD3828" s="1"/>
      <c r="AE3828" s="1"/>
      <c r="AF3828" s="1"/>
      <c r="AG3828" s="1"/>
      <c r="AH3828" s="1"/>
      <c r="AI3828" s="1"/>
    </row>
    <row r="3829" spans="4:35">
      <c r="D3829" s="1"/>
      <c r="E3829" s="1"/>
      <c r="F3829" s="1"/>
      <c r="G3829" s="1"/>
      <c r="H3829" s="1"/>
      <c r="I3829" s="99"/>
      <c r="J3829" s="1"/>
      <c r="K3829" s="99"/>
      <c r="L3829" s="99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99"/>
      <c r="Z3829" s="1"/>
      <c r="AA3829" s="1"/>
      <c r="AB3829" s="1"/>
      <c r="AC3829" s="99"/>
      <c r="AD3829" s="1"/>
      <c r="AE3829" s="1"/>
      <c r="AF3829" s="1"/>
      <c r="AG3829" s="1"/>
      <c r="AH3829" s="1"/>
      <c r="AI3829" s="1"/>
    </row>
    <row r="3830" spans="4:35">
      <c r="D3830" s="1"/>
      <c r="E3830" s="1"/>
      <c r="F3830" s="1"/>
      <c r="G3830" s="1"/>
      <c r="H3830" s="1"/>
      <c r="I3830" s="99"/>
      <c r="J3830" s="1"/>
      <c r="K3830" s="99"/>
      <c r="L3830" s="99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99"/>
      <c r="Z3830" s="1"/>
      <c r="AA3830" s="1"/>
      <c r="AB3830" s="1"/>
      <c r="AC3830" s="99"/>
      <c r="AD3830" s="1"/>
      <c r="AE3830" s="1"/>
      <c r="AF3830" s="1"/>
      <c r="AG3830" s="1"/>
      <c r="AH3830" s="1"/>
      <c r="AI3830" s="1"/>
    </row>
    <row r="3831" spans="4:35">
      <c r="D3831" s="1"/>
      <c r="E3831" s="1"/>
      <c r="F3831" s="1"/>
      <c r="G3831" s="1"/>
      <c r="H3831" s="1"/>
      <c r="I3831" s="99"/>
      <c r="J3831" s="1"/>
      <c r="K3831" s="99"/>
      <c r="L3831" s="99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99"/>
      <c r="Z3831" s="1"/>
      <c r="AA3831" s="1"/>
      <c r="AB3831" s="1"/>
      <c r="AC3831" s="99"/>
      <c r="AD3831" s="1"/>
      <c r="AE3831" s="1"/>
      <c r="AF3831" s="1"/>
      <c r="AG3831" s="1"/>
      <c r="AH3831" s="1"/>
      <c r="AI3831" s="1"/>
    </row>
    <row r="3832" spans="4:35">
      <c r="D3832" s="1"/>
      <c r="E3832" s="1"/>
      <c r="F3832" s="1"/>
      <c r="G3832" s="1"/>
      <c r="H3832" s="1"/>
      <c r="I3832" s="99"/>
      <c r="J3832" s="1"/>
      <c r="K3832" s="99"/>
      <c r="L3832" s="99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99"/>
      <c r="Z3832" s="1"/>
      <c r="AA3832" s="1"/>
      <c r="AB3832" s="1"/>
      <c r="AC3832" s="99"/>
      <c r="AD3832" s="1"/>
      <c r="AE3832" s="1"/>
      <c r="AF3832" s="1"/>
      <c r="AG3832" s="1"/>
      <c r="AH3832" s="1"/>
      <c r="AI3832" s="1"/>
    </row>
    <row r="3833" spans="4:35">
      <c r="D3833" s="1"/>
      <c r="E3833" s="1"/>
      <c r="F3833" s="1"/>
      <c r="G3833" s="1"/>
      <c r="H3833" s="1"/>
      <c r="I3833" s="99"/>
      <c r="J3833" s="1"/>
      <c r="K3833" s="99"/>
      <c r="L3833" s="99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99"/>
      <c r="Z3833" s="1"/>
      <c r="AA3833" s="1"/>
      <c r="AB3833" s="1"/>
      <c r="AC3833" s="99"/>
      <c r="AD3833" s="1"/>
      <c r="AE3833" s="1"/>
      <c r="AF3833" s="1"/>
      <c r="AG3833" s="1"/>
      <c r="AH3833" s="1"/>
      <c r="AI3833" s="1"/>
    </row>
    <row r="3834" spans="4:35">
      <c r="D3834" s="1"/>
      <c r="E3834" s="1"/>
      <c r="F3834" s="1"/>
      <c r="G3834" s="1"/>
      <c r="H3834" s="1"/>
      <c r="I3834" s="99"/>
      <c r="J3834" s="1"/>
      <c r="K3834" s="99"/>
      <c r="L3834" s="99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99"/>
      <c r="Z3834" s="1"/>
      <c r="AA3834" s="1"/>
      <c r="AB3834" s="1"/>
      <c r="AC3834" s="99"/>
      <c r="AD3834" s="1"/>
      <c r="AE3834" s="1"/>
      <c r="AF3834" s="1"/>
      <c r="AG3834" s="1"/>
      <c r="AH3834" s="1"/>
      <c r="AI3834" s="1"/>
    </row>
    <row r="3835" spans="4:35">
      <c r="D3835" s="1"/>
      <c r="E3835" s="1"/>
      <c r="F3835" s="1"/>
      <c r="G3835" s="1"/>
      <c r="H3835" s="1"/>
      <c r="I3835" s="99"/>
      <c r="J3835" s="1"/>
      <c r="K3835" s="99"/>
      <c r="L3835" s="99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99"/>
      <c r="Z3835" s="1"/>
      <c r="AA3835" s="1"/>
      <c r="AB3835" s="1"/>
      <c r="AC3835" s="99"/>
      <c r="AD3835" s="1"/>
      <c r="AE3835" s="1"/>
      <c r="AF3835" s="1"/>
      <c r="AG3835" s="1"/>
      <c r="AH3835" s="1"/>
      <c r="AI3835" s="1"/>
    </row>
    <row r="3836" spans="4:35">
      <c r="D3836" s="1"/>
      <c r="E3836" s="1"/>
      <c r="F3836" s="1"/>
      <c r="G3836" s="1"/>
      <c r="H3836" s="1"/>
      <c r="I3836" s="99"/>
      <c r="J3836" s="1"/>
      <c r="K3836" s="99"/>
      <c r="L3836" s="99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99"/>
      <c r="Z3836" s="1"/>
      <c r="AA3836" s="1"/>
      <c r="AB3836" s="1"/>
      <c r="AC3836" s="99"/>
      <c r="AD3836" s="1"/>
      <c r="AE3836" s="1"/>
      <c r="AF3836" s="1"/>
      <c r="AG3836" s="1"/>
      <c r="AH3836" s="1"/>
      <c r="AI3836" s="1"/>
    </row>
    <row r="3837" spans="4:35">
      <c r="D3837" s="1"/>
      <c r="E3837" s="1"/>
      <c r="F3837" s="1"/>
      <c r="G3837" s="1"/>
      <c r="H3837" s="1"/>
      <c r="I3837" s="99"/>
      <c r="J3837" s="1"/>
      <c r="K3837" s="99"/>
      <c r="L3837" s="99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99"/>
      <c r="Z3837" s="1"/>
      <c r="AA3837" s="1"/>
      <c r="AB3837" s="1"/>
      <c r="AC3837" s="99"/>
      <c r="AD3837" s="1"/>
      <c r="AE3837" s="1"/>
      <c r="AF3837" s="1"/>
      <c r="AG3837" s="1"/>
      <c r="AH3837" s="1"/>
      <c r="AI3837" s="1"/>
    </row>
    <row r="3838" spans="4:35">
      <c r="D3838" s="1"/>
      <c r="E3838" s="1"/>
      <c r="F3838" s="1"/>
      <c r="G3838" s="1"/>
      <c r="H3838" s="1"/>
      <c r="I3838" s="99"/>
      <c r="J3838" s="99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</row>
    <row r="3839" spans="4:35">
      <c r="D3839" s="1"/>
      <c r="E3839" s="1"/>
      <c r="F3839" s="1"/>
      <c r="G3839" s="1"/>
      <c r="H3839" s="1"/>
      <c r="I3839" s="99"/>
      <c r="J3839" s="1"/>
      <c r="K3839" s="99"/>
      <c r="L3839" s="99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99"/>
      <c r="Z3839" s="1"/>
      <c r="AA3839" s="1"/>
      <c r="AB3839" s="1"/>
      <c r="AC3839" s="99"/>
      <c r="AD3839" s="1"/>
      <c r="AE3839" s="1"/>
      <c r="AF3839" s="1"/>
      <c r="AG3839" s="1"/>
      <c r="AH3839" s="1"/>
      <c r="AI3839" s="1"/>
    </row>
    <row r="3840" spans="4:35">
      <c r="D3840" s="1"/>
      <c r="E3840" s="1"/>
      <c r="F3840" s="1"/>
      <c r="G3840" s="1"/>
      <c r="H3840" s="1"/>
      <c r="I3840" s="99"/>
      <c r="J3840" s="1"/>
      <c r="K3840" s="99"/>
      <c r="L3840" s="99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99"/>
      <c r="Z3840" s="1"/>
      <c r="AA3840" s="1"/>
      <c r="AB3840" s="1"/>
      <c r="AC3840" s="99"/>
      <c r="AD3840" s="1"/>
      <c r="AE3840" s="1"/>
      <c r="AF3840" s="1"/>
      <c r="AG3840" s="1"/>
      <c r="AH3840" s="1"/>
      <c r="AI3840" s="1"/>
    </row>
    <row r="3841" spans="4:35">
      <c r="D3841" s="1"/>
      <c r="E3841" s="1"/>
      <c r="F3841" s="1"/>
      <c r="G3841" s="1"/>
      <c r="H3841" s="1"/>
      <c r="I3841" s="99"/>
      <c r="J3841" s="1"/>
      <c r="K3841" s="99"/>
      <c r="L3841" s="99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99"/>
      <c r="Z3841" s="1"/>
      <c r="AA3841" s="1"/>
      <c r="AB3841" s="1"/>
      <c r="AC3841" s="99"/>
      <c r="AD3841" s="1"/>
      <c r="AE3841" s="1"/>
      <c r="AF3841" s="1"/>
      <c r="AG3841" s="1"/>
      <c r="AH3841" s="1"/>
      <c r="AI3841" s="1"/>
    </row>
    <row r="3842" spans="4:35">
      <c r="D3842" s="1"/>
      <c r="E3842" s="1"/>
      <c r="F3842" s="1"/>
      <c r="G3842" s="1"/>
      <c r="H3842" s="1"/>
      <c r="I3842" s="99"/>
      <c r="J3842" s="1"/>
      <c r="K3842" s="99"/>
      <c r="L3842" s="99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99"/>
      <c r="Z3842" s="1"/>
      <c r="AA3842" s="1"/>
      <c r="AB3842" s="1"/>
      <c r="AC3842" s="99"/>
      <c r="AD3842" s="1"/>
      <c r="AE3842" s="1"/>
      <c r="AF3842" s="1"/>
      <c r="AG3842" s="1"/>
      <c r="AH3842" s="1"/>
      <c r="AI3842" s="1"/>
    </row>
    <row r="3843" spans="4:35">
      <c r="D3843" s="1"/>
      <c r="E3843" s="1"/>
      <c r="F3843" s="1"/>
      <c r="G3843" s="1"/>
      <c r="H3843" s="1"/>
      <c r="I3843" s="99"/>
      <c r="J3843" s="1"/>
      <c r="K3843" s="99"/>
      <c r="L3843" s="99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</row>
    <row r="3844" spans="4:35">
      <c r="D3844" s="1"/>
      <c r="E3844" s="1"/>
      <c r="F3844" s="1"/>
      <c r="G3844" s="1"/>
      <c r="H3844" s="1"/>
      <c r="I3844" s="99"/>
      <c r="J3844" s="1"/>
      <c r="K3844" s="99"/>
      <c r="L3844" s="99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99"/>
      <c r="Z3844" s="1"/>
      <c r="AA3844" s="1"/>
      <c r="AB3844" s="1"/>
      <c r="AC3844" s="99"/>
      <c r="AD3844" s="1"/>
      <c r="AE3844" s="1"/>
      <c r="AF3844" s="1"/>
      <c r="AG3844" s="1"/>
      <c r="AH3844" s="1"/>
      <c r="AI3844" s="1"/>
    </row>
    <row r="3845" spans="4:35">
      <c r="D3845" s="1"/>
      <c r="E3845" s="1"/>
      <c r="F3845" s="1"/>
      <c r="G3845" s="1"/>
      <c r="H3845" s="1"/>
      <c r="I3845" s="99"/>
      <c r="J3845" s="1"/>
      <c r="K3845" s="99"/>
      <c r="L3845" s="99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</row>
    <row r="3846" spans="4:35">
      <c r="D3846" s="1"/>
      <c r="E3846" s="1"/>
      <c r="F3846" s="1"/>
      <c r="G3846" s="1"/>
      <c r="H3846" s="1"/>
      <c r="I3846" s="99"/>
      <c r="J3846" s="1"/>
      <c r="K3846" s="99"/>
      <c r="L3846" s="99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99"/>
      <c r="Z3846" s="1"/>
      <c r="AA3846" s="1"/>
      <c r="AB3846" s="1"/>
      <c r="AC3846" s="99"/>
      <c r="AD3846" s="1"/>
      <c r="AE3846" s="1"/>
      <c r="AF3846" s="1"/>
      <c r="AG3846" s="1"/>
      <c r="AH3846" s="1"/>
      <c r="AI3846" s="1"/>
    </row>
    <row r="3847" spans="4:35">
      <c r="D3847" s="1"/>
      <c r="E3847" s="1"/>
      <c r="F3847" s="1"/>
      <c r="G3847" s="1"/>
      <c r="H3847" s="1"/>
      <c r="I3847" s="99"/>
      <c r="J3847" s="1"/>
      <c r="K3847" s="99"/>
      <c r="L3847" s="99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99"/>
      <c r="Z3847" s="1"/>
      <c r="AA3847" s="1"/>
      <c r="AB3847" s="1"/>
      <c r="AC3847" s="99"/>
      <c r="AD3847" s="1"/>
      <c r="AE3847" s="1"/>
      <c r="AF3847" s="1"/>
      <c r="AG3847" s="1"/>
      <c r="AH3847" s="1"/>
      <c r="AI3847" s="1"/>
    </row>
    <row r="3848" spans="4:35">
      <c r="D3848" s="1"/>
      <c r="E3848" s="1"/>
      <c r="F3848" s="1"/>
      <c r="G3848" s="1"/>
      <c r="H3848" s="1"/>
      <c r="I3848" s="99"/>
      <c r="J3848" s="1"/>
      <c r="K3848" s="99"/>
      <c r="L3848" s="99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99"/>
      <c r="Z3848" s="1"/>
      <c r="AA3848" s="1"/>
      <c r="AB3848" s="1"/>
      <c r="AC3848" s="99"/>
      <c r="AD3848" s="1"/>
      <c r="AE3848" s="1"/>
      <c r="AF3848" s="1"/>
      <c r="AG3848" s="1"/>
      <c r="AH3848" s="1"/>
      <c r="AI3848" s="1"/>
    </row>
    <row r="3849" spans="4:35">
      <c r="D3849" s="1"/>
      <c r="E3849" s="1"/>
      <c r="F3849" s="1"/>
      <c r="G3849" s="1"/>
      <c r="H3849" s="1"/>
      <c r="I3849" s="99"/>
      <c r="J3849" s="1"/>
      <c r="K3849" s="99"/>
      <c r="L3849" s="99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99"/>
      <c r="Z3849" s="1"/>
      <c r="AA3849" s="1"/>
      <c r="AB3849" s="1"/>
      <c r="AC3849" s="99"/>
      <c r="AD3849" s="1"/>
      <c r="AE3849" s="1"/>
      <c r="AF3849" s="1"/>
      <c r="AG3849" s="1"/>
      <c r="AH3849" s="1"/>
      <c r="AI3849" s="1"/>
    </row>
    <row r="3850" spans="4:35">
      <c r="D3850" s="1"/>
      <c r="E3850" s="1"/>
      <c r="F3850" s="1"/>
      <c r="G3850" s="1"/>
      <c r="H3850" s="1"/>
      <c r="I3850" s="99"/>
      <c r="J3850" s="1"/>
      <c r="K3850" s="99"/>
      <c r="L3850" s="99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99"/>
      <c r="Z3850" s="1"/>
      <c r="AA3850" s="1"/>
      <c r="AB3850" s="1"/>
      <c r="AC3850" s="99"/>
      <c r="AD3850" s="1"/>
      <c r="AE3850" s="1"/>
      <c r="AF3850" s="1"/>
      <c r="AG3850" s="1"/>
      <c r="AH3850" s="1"/>
      <c r="AI3850" s="1"/>
    </row>
    <row r="3851" spans="4:35">
      <c r="D3851" s="1"/>
      <c r="E3851" s="1"/>
      <c r="F3851" s="1"/>
      <c r="G3851" s="1"/>
      <c r="H3851" s="1"/>
      <c r="I3851" s="99"/>
      <c r="J3851" s="99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</row>
    <row r="3852" spans="4:35">
      <c r="D3852" s="1"/>
      <c r="E3852" s="1"/>
      <c r="F3852" s="1"/>
      <c r="G3852" s="1"/>
      <c r="H3852" s="1"/>
      <c r="I3852" s="99"/>
      <c r="J3852" s="1"/>
      <c r="K3852" s="99"/>
      <c r="L3852" s="99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99"/>
      <c r="Z3852" s="1"/>
      <c r="AA3852" s="1"/>
      <c r="AB3852" s="1"/>
      <c r="AC3852" s="99"/>
      <c r="AD3852" s="1"/>
      <c r="AE3852" s="1"/>
      <c r="AF3852" s="1"/>
      <c r="AG3852" s="1"/>
      <c r="AH3852" s="1"/>
      <c r="AI3852" s="1"/>
    </row>
    <row r="3853" spans="4:35">
      <c r="D3853" s="1"/>
      <c r="E3853" s="1"/>
      <c r="F3853" s="1"/>
      <c r="G3853" s="1"/>
      <c r="H3853" s="1"/>
      <c r="I3853" s="99"/>
      <c r="J3853" s="1"/>
      <c r="K3853" s="99"/>
      <c r="L3853" s="99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99"/>
      <c r="Z3853" s="1"/>
      <c r="AA3853" s="1"/>
      <c r="AB3853" s="1"/>
      <c r="AC3853" s="99"/>
      <c r="AD3853" s="1"/>
      <c r="AE3853" s="1"/>
      <c r="AF3853" s="1"/>
      <c r="AG3853" s="1"/>
      <c r="AH3853" s="1"/>
      <c r="AI3853" s="1"/>
    </row>
    <row r="3854" spans="4:35">
      <c r="D3854" s="1"/>
      <c r="E3854" s="1"/>
      <c r="F3854" s="1"/>
      <c r="G3854" s="1"/>
      <c r="H3854" s="1"/>
      <c r="I3854" s="99"/>
      <c r="J3854" s="1"/>
      <c r="K3854" s="99"/>
      <c r="L3854" s="99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99"/>
      <c r="Z3854" s="1"/>
      <c r="AA3854" s="1"/>
      <c r="AB3854" s="1"/>
      <c r="AC3854" s="99"/>
      <c r="AD3854" s="1"/>
      <c r="AE3854" s="1"/>
      <c r="AF3854" s="1"/>
      <c r="AG3854" s="1"/>
      <c r="AH3854" s="1"/>
      <c r="AI3854" s="1"/>
    </row>
    <row r="3855" spans="4:35">
      <c r="D3855" s="1"/>
      <c r="E3855" s="1"/>
      <c r="F3855" s="1"/>
      <c r="G3855" s="1"/>
      <c r="H3855" s="1"/>
      <c r="I3855" s="99"/>
      <c r="J3855" s="1"/>
      <c r="K3855" s="99"/>
      <c r="L3855" s="99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99"/>
      <c r="Z3855" s="1"/>
      <c r="AA3855" s="1"/>
      <c r="AB3855" s="1"/>
      <c r="AC3855" s="99"/>
      <c r="AD3855" s="1"/>
      <c r="AE3855" s="1"/>
      <c r="AF3855" s="1"/>
      <c r="AG3855" s="1"/>
      <c r="AH3855" s="1"/>
      <c r="AI3855" s="1"/>
    </row>
    <row r="3856" spans="4:35">
      <c r="D3856" s="1"/>
      <c r="E3856" s="1"/>
      <c r="F3856" s="1"/>
      <c r="G3856" s="1"/>
      <c r="H3856" s="1"/>
      <c r="I3856" s="99"/>
      <c r="J3856" s="1"/>
      <c r="K3856" s="99"/>
      <c r="L3856" s="99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99"/>
      <c r="Z3856" s="1"/>
      <c r="AA3856" s="1"/>
      <c r="AB3856" s="1"/>
      <c r="AC3856" s="99"/>
      <c r="AD3856" s="1"/>
      <c r="AE3856" s="1"/>
      <c r="AF3856" s="1"/>
      <c r="AG3856" s="1"/>
      <c r="AH3856" s="1"/>
      <c r="AI3856" s="1"/>
    </row>
    <row r="3857" spans="4:35">
      <c r="D3857" s="1"/>
      <c r="E3857" s="1"/>
      <c r="F3857" s="1"/>
      <c r="G3857" s="1"/>
      <c r="H3857" s="1"/>
      <c r="I3857" s="99"/>
      <c r="J3857" s="1"/>
      <c r="K3857" s="99"/>
      <c r="L3857" s="99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99"/>
      <c r="Z3857" s="1"/>
      <c r="AA3857" s="1"/>
      <c r="AB3857" s="1"/>
      <c r="AC3857" s="99"/>
      <c r="AD3857" s="1"/>
      <c r="AE3857" s="1"/>
      <c r="AF3857" s="1"/>
      <c r="AG3857" s="1"/>
      <c r="AH3857" s="1"/>
      <c r="AI3857" s="1"/>
    </row>
    <row r="3858" spans="4:35">
      <c r="D3858" s="1"/>
      <c r="E3858" s="1"/>
      <c r="F3858" s="1"/>
      <c r="G3858" s="1"/>
      <c r="H3858" s="1"/>
      <c r="I3858" s="99"/>
      <c r="J3858" s="99"/>
      <c r="K3858" s="99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</row>
    <row r="3859" spans="4:35">
      <c r="D3859" s="1"/>
      <c r="E3859" s="1"/>
      <c r="F3859" s="1"/>
      <c r="G3859" s="1"/>
      <c r="H3859" s="1"/>
      <c r="I3859" s="99"/>
      <c r="J3859" s="1"/>
      <c r="K3859" s="99"/>
      <c r="L3859" s="99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99"/>
      <c r="Z3859" s="1"/>
      <c r="AA3859" s="1"/>
      <c r="AB3859" s="1"/>
      <c r="AC3859" s="99"/>
      <c r="AD3859" s="1"/>
      <c r="AE3859" s="1"/>
      <c r="AF3859" s="1"/>
      <c r="AG3859" s="1"/>
      <c r="AH3859" s="1"/>
      <c r="AI3859" s="1"/>
    </row>
    <row r="3860" spans="4:35">
      <c r="D3860" s="1"/>
      <c r="E3860" s="1"/>
      <c r="F3860" s="1"/>
      <c r="G3860" s="1"/>
      <c r="H3860" s="1"/>
      <c r="I3860" s="99"/>
      <c r="J3860" s="1"/>
      <c r="K3860" s="99"/>
      <c r="L3860" s="99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99"/>
      <c r="Z3860" s="1"/>
      <c r="AA3860" s="1"/>
      <c r="AB3860" s="1"/>
      <c r="AC3860" s="99"/>
      <c r="AD3860" s="1"/>
      <c r="AE3860" s="1"/>
      <c r="AF3860" s="1"/>
      <c r="AG3860" s="1"/>
      <c r="AH3860" s="1"/>
      <c r="AI3860" s="1"/>
    </row>
    <row r="3861" spans="4:35">
      <c r="D3861" s="1"/>
      <c r="E3861" s="1"/>
      <c r="F3861" s="1"/>
      <c r="G3861" s="1"/>
      <c r="H3861" s="1"/>
      <c r="I3861" s="99"/>
      <c r="J3861" s="1"/>
      <c r="K3861" s="99"/>
      <c r="L3861" s="99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99"/>
      <c r="Z3861" s="1"/>
      <c r="AA3861" s="1"/>
      <c r="AB3861" s="1"/>
      <c r="AC3861" s="99"/>
      <c r="AD3861" s="1"/>
      <c r="AE3861" s="1"/>
      <c r="AF3861" s="1"/>
      <c r="AG3861" s="1"/>
      <c r="AH3861" s="1"/>
      <c r="AI3861" s="1"/>
    </row>
    <row r="3862" spans="4:35">
      <c r="D3862" s="1"/>
      <c r="E3862" s="1"/>
      <c r="F3862" s="1"/>
      <c r="G3862" s="1"/>
      <c r="H3862" s="1"/>
      <c r="I3862" s="99"/>
      <c r="J3862" s="1"/>
      <c r="K3862" s="99"/>
      <c r="L3862" s="99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99"/>
      <c r="Z3862" s="1"/>
      <c r="AA3862" s="1"/>
      <c r="AB3862" s="1"/>
      <c r="AC3862" s="99"/>
      <c r="AD3862" s="1"/>
      <c r="AE3862" s="1"/>
      <c r="AF3862" s="1"/>
      <c r="AG3862" s="1"/>
      <c r="AH3862" s="1"/>
      <c r="AI3862" s="1"/>
    </row>
    <row r="3863" spans="4:35">
      <c r="D3863" s="1"/>
      <c r="E3863" s="1"/>
      <c r="F3863" s="1"/>
      <c r="G3863" s="1"/>
      <c r="H3863" s="1"/>
      <c r="I3863" s="99"/>
      <c r="J3863" s="1"/>
      <c r="K3863" s="99"/>
      <c r="L3863" s="99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99"/>
      <c r="Z3863" s="1"/>
      <c r="AA3863" s="1"/>
      <c r="AB3863" s="1"/>
      <c r="AC3863" s="99"/>
      <c r="AD3863" s="1"/>
      <c r="AE3863" s="1"/>
      <c r="AF3863" s="1"/>
      <c r="AG3863" s="1"/>
      <c r="AH3863" s="1"/>
      <c r="AI3863" s="1"/>
    </row>
    <row r="3864" spans="4:35">
      <c r="D3864" s="1"/>
      <c r="E3864" s="1"/>
      <c r="F3864" s="1"/>
      <c r="G3864" s="1"/>
      <c r="H3864" s="1"/>
      <c r="I3864" s="99"/>
      <c r="J3864" s="1"/>
      <c r="K3864" s="99"/>
      <c r="L3864" s="99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99"/>
      <c r="Z3864" s="1"/>
      <c r="AA3864" s="1"/>
      <c r="AB3864" s="1"/>
      <c r="AC3864" s="99"/>
      <c r="AD3864" s="1"/>
      <c r="AE3864" s="1"/>
      <c r="AF3864" s="1"/>
      <c r="AG3864" s="1"/>
      <c r="AH3864" s="1"/>
      <c r="AI3864" s="1"/>
    </row>
    <row r="3865" spans="4:35">
      <c r="D3865" s="1"/>
      <c r="E3865" s="1"/>
      <c r="F3865" s="1"/>
      <c r="G3865" s="1"/>
      <c r="H3865" s="1"/>
      <c r="I3865" s="99"/>
      <c r="J3865" s="1"/>
      <c r="K3865" s="99"/>
      <c r="L3865" s="99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99"/>
      <c r="Z3865" s="1"/>
      <c r="AA3865" s="1"/>
      <c r="AB3865" s="1"/>
      <c r="AC3865" s="99"/>
      <c r="AD3865" s="1"/>
      <c r="AE3865" s="1"/>
      <c r="AF3865" s="1"/>
      <c r="AG3865" s="1"/>
      <c r="AH3865" s="1"/>
      <c r="AI3865" s="1"/>
    </row>
    <row r="3866" spans="4:35">
      <c r="D3866" s="1"/>
      <c r="E3866" s="1"/>
      <c r="F3866" s="1"/>
      <c r="G3866" s="1"/>
      <c r="H3866" s="1"/>
      <c r="I3866" s="99"/>
      <c r="J3866" s="1"/>
      <c r="K3866" s="99"/>
      <c r="L3866" s="99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99"/>
      <c r="Z3866" s="1"/>
      <c r="AA3866" s="1"/>
      <c r="AB3866" s="1"/>
      <c r="AC3866" s="99"/>
      <c r="AD3866" s="1"/>
      <c r="AE3866" s="1"/>
      <c r="AF3866" s="1"/>
      <c r="AG3866" s="1"/>
      <c r="AH3866" s="1"/>
      <c r="AI3866" s="1"/>
    </row>
    <row r="3867" spans="4:35">
      <c r="D3867" s="1"/>
      <c r="E3867" s="1"/>
      <c r="F3867" s="1"/>
      <c r="G3867" s="1"/>
      <c r="H3867" s="1"/>
      <c r="I3867" s="99"/>
      <c r="J3867" s="1"/>
      <c r="K3867" s="99"/>
      <c r="L3867" s="99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99"/>
      <c r="Z3867" s="1"/>
      <c r="AA3867" s="1"/>
      <c r="AB3867" s="1"/>
      <c r="AC3867" s="99"/>
      <c r="AD3867" s="1"/>
      <c r="AE3867" s="1"/>
      <c r="AF3867" s="1"/>
      <c r="AG3867" s="1"/>
      <c r="AH3867" s="1"/>
      <c r="AI3867" s="1"/>
    </row>
    <row r="3868" spans="4:35">
      <c r="D3868" s="1"/>
      <c r="E3868" s="1"/>
      <c r="F3868" s="1"/>
      <c r="G3868" s="1"/>
      <c r="H3868" s="1"/>
      <c r="I3868" s="99"/>
      <c r="J3868" s="1"/>
      <c r="K3868" s="99"/>
      <c r="L3868" s="99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99"/>
      <c r="Z3868" s="1"/>
      <c r="AA3868" s="1"/>
      <c r="AB3868" s="1"/>
      <c r="AC3868" s="99"/>
      <c r="AD3868" s="1"/>
      <c r="AE3868" s="1"/>
      <c r="AF3868" s="1"/>
      <c r="AG3868" s="1"/>
      <c r="AH3868" s="1"/>
      <c r="AI3868" s="1"/>
    </row>
    <row r="3869" spans="4:35">
      <c r="D3869" s="1"/>
      <c r="E3869" s="1"/>
      <c r="F3869" s="1"/>
      <c r="G3869" s="1"/>
      <c r="H3869" s="1"/>
      <c r="I3869" s="99"/>
      <c r="J3869" s="1"/>
      <c r="K3869" s="99"/>
      <c r="L3869" s="99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99"/>
      <c r="Z3869" s="1"/>
      <c r="AA3869" s="1"/>
      <c r="AB3869" s="1"/>
      <c r="AC3869" s="99"/>
      <c r="AD3869" s="1"/>
      <c r="AE3869" s="1"/>
      <c r="AF3869" s="1"/>
      <c r="AG3869" s="1"/>
      <c r="AH3869" s="1"/>
      <c r="AI3869" s="1"/>
    </row>
    <row r="3870" spans="4:35">
      <c r="D3870" s="1"/>
      <c r="E3870" s="1"/>
      <c r="F3870" s="1"/>
      <c r="G3870" s="1"/>
      <c r="H3870" s="1"/>
      <c r="I3870" s="99"/>
      <c r="J3870" s="1"/>
      <c r="K3870" s="99"/>
      <c r="L3870" s="99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99"/>
      <c r="Z3870" s="1"/>
      <c r="AA3870" s="1"/>
      <c r="AB3870" s="1"/>
      <c r="AC3870" s="99"/>
      <c r="AD3870" s="1"/>
      <c r="AE3870" s="1"/>
      <c r="AF3870" s="1"/>
      <c r="AG3870" s="1"/>
      <c r="AH3870" s="1"/>
      <c r="AI3870" s="1"/>
    </row>
    <row r="3871" spans="4:35">
      <c r="D3871" s="1"/>
      <c r="E3871" s="1"/>
      <c r="F3871" s="1"/>
      <c r="G3871" s="1"/>
      <c r="H3871" s="1"/>
      <c r="I3871" s="99"/>
      <c r="J3871" s="1"/>
      <c r="K3871" s="99"/>
      <c r="L3871" s="99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99"/>
      <c r="Z3871" s="1"/>
      <c r="AA3871" s="1"/>
      <c r="AB3871" s="1"/>
      <c r="AC3871" s="99"/>
      <c r="AD3871" s="1"/>
      <c r="AE3871" s="1"/>
      <c r="AF3871" s="1"/>
      <c r="AG3871" s="1"/>
      <c r="AH3871" s="1"/>
      <c r="AI3871" s="1"/>
    </row>
    <row r="3872" spans="4:35">
      <c r="D3872" s="1"/>
      <c r="E3872" s="1"/>
      <c r="F3872" s="1"/>
      <c r="G3872" s="1"/>
      <c r="H3872" s="1"/>
      <c r="I3872" s="99"/>
      <c r="J3872" s="1"/>
      <c r="K3872" s="99"/>
      <c r="L3872" s="99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99"/>
      <c r="Z3872" s="1"/>
      <c r="AA3872" s="1"/>
      <c r="AB3872" s="1"/>
      <c r="AC3872" s="99"/>
      <c r="AD3872" s="1"/>
      <c r="AE3872" s="1"/>
      <c r="AF3872" s="1"/>
      <c r="AG3872" s="1"/>
      <c r="AH3872" s="1"/>
      <c r="AI3872" s="1"/>
    </row>
    <row r="3873" spans="4:35">
      <c r="D3873" s="1"/>
      <c r="E3873" s="1"/>
      <c r="F3873" s="1"/>
      <c r="G3873" s="1"/>
      <c r="H3873" s="1"/>
      <c r="I3873" s="99"/>
      <c r="J3873" s="1"/>
      <c r="K3873" s="99"/>
      <c r="L3873" s="99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99"/>
      <c r="Z3873" s="1"/>
      <c r="AA3873" s="1"/>
      <c r="AB3873" s="1"/>
      <c r="AC3873" s="99"/>
      <c r="AD3873" s="1"/>
      <c r="AE3873" s="1"/>
      <c r="AF3873" s="1"/>
      <c r="AG3873" s="1"/>
      <c r="AH3873" s="1"/>
      <c r="AI3873" s="1"/>
    </row>
    <row r="3874" spans="4:35">
      <c r="D3874" s="1"/>
      <c r="E3874" s="1"/>
      <c r="F3874" s="1"/>
      <c r="G3874" s="1"/>
      <c r="H3874" s="1"/>
      <c r="I3874" s="99"/>
      <c r="J3874" s="1"/>
      <c r="K3874" s="99"/>
      <c r="L3874" s="99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99"/>
      <c r="Z3874" s="1"/>
      <c r="AA3874" s="1"/>
      <c r="AB3874" s="1"/>
      <c r="AC3874" s="99"/>
      <c r="AD3874" s="1"/>
      <c r="AE3874" s="1"/>
      <c r="AF3874" s="1"/>
      <c r="AG3874" s="1"/>
      <c r="AH3874" s="1"/>
      <c r="AI3874" s="1"/>
    </row>
    <row r="3875" spans="4:35">
      <c r="D3875" s="1"/>
      <c r="E3875" s="1"/>
      <c r="F3875" s="1"/>
      <c r="G3875" s="1"/>
      <c r="H3875" s="1"/>
      <c r="I3875" s="99"/>
      <c r="J3875" s="1"/>
      <c r="K3875" s="99"/>
      <c r="L3875" s="99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99"/>
      <c r="Z3875" s="1"/>
      <c r="AA3875" s="1"/>
      <c r="AB3875" s="1"/>
      <c r="AC3875" s="99"/>
      <c r="AD3875" s="1"/>
      <c r="AE3875" s="1"/>
      <c r="AF3875" s="1"/>
      <c r="AG3875" s="1"/>
      <c r="AH3875" s="1"/>
      <c r="AI3875" s="1"/>
    </row>
    <row r="3876" spans="4:35">
      <c r="D3876" s="1"/>
      <c r="E3876" s="1"/>
      <c r="F3876" s="1"/>
      <c r="G3876" s="1"/>
      <c r="H3876" s="1"/>
      <c r="I3876" s="99"/>
      <c r="J3876" s="1"/>
      <c r="K3876" s="99"/>
      <c r="L3876" s="99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99"/>
      <c r="Z3876" s="1"/>
      <c r="AA3876" s="1"/>
      <c r="AB3876" s="1"/>
      <c r="AC3876" s="99"/>
      <c r="AD3876" s="1"/>
      <c r="AE3876" s="1"/>
      <c r="AF3876" s="1"/>
      <c r="AG3876" s="1"/>
      <c r="AH3876" s="1"/>
      <c r="AI3876" s="1"/>
    </row>
    <row r="3877" spans="4:35">
      <c r="D3877" s="1"/>
      <c r="E3877" s="1"/>
      <c r="F3877" s="1"/>
      <c r="G3877" s="1"/>
      <c r="H3877" s="1"/>
      <c r="I3877" s="99"/>
      <c r="J3877" s="1"/>
      <c r="K3877" s="99"/>
      <c r="L3877" s="99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99"/>
      <c r="Z3877" s="1"/>
      <c r="AA3877" s="1"/>
      <c r="AB3877" s="1"/>
      <c r="AC3877" s="99"/>
      <c r="AD3877" s="1"/>
      <c r="AE3877" s="1"/>
      <c r="AF3877" s="1"/>
      <c r="AG3877" s="1"/>
      <c r="AH3877" s="1"/>
      <c r="AI3877" s="1"/>
    </row>
    <row r="3878" spans="4:35">
      <c r="D3878" s="1"/>
      <c r="E3878" s="1"/>
      <c r="F3878" s="1"/>
      <c r="G3878" s="1"/>
      <c r="H3878" s="1"/>
      <c r="I3878" s="99"/>
      <c r="J3878" s="1"/>
      <c r="K3878" s="99"/>
      <c r="L3878" s="99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99"/>
      <c r="Z3878" s="1"/>
      <c r="AA3878" s="1"/>
      <c r="AB3878" s="1"/>
      <c r="AC3878" s="99"/>
      <c r="AD3878" s="1"/>
      <c r="AE3878" s="1"/>
      <c r="AF3878" s="1"/>
      <c r="AG3878" s="1"/>
      <c r="AH3878" s="1"/>
      <c r="AI3878" s="1"/>
    </row>
    <row r="3879" spans="4:35">
      <c r="D3879" s="1"/>
      <c r="E3879" s="1"/>
      <c r="F3879" s="1"/>
      <c r="G3879" s="1"/>
      <c r="H3879" s="1"/>
      <c r="I3879" s="99"/>
      <c r="J3879" s="1"/>
      <c r="K3879" s="99"/>
      <c r="L3879" s="99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99"/>
      <c r="Z3879" s="1"/>
      <c r="AA3879" s="1"/>
      <c r="AB3879" s="1"/>
      <c r="AC3879" s="99"/>
      <c r="AD3879" s="1"/>
      <c r="AE3879" s="1"/>
      <c r="AF3879" s="1"/>
      <c r="AG3879" s="1"/>
      <c r="AH3879" s="1"/>
      <c r="AI3879" s="1"/>
    </row>
    <row r="3880" spans="4:35">
      <c r="D3880" s="1"/>
      <c r="E3880" s="1"/>
      <c r="F3880" s="1"/>
      <c r="G3880" s="1"/>
      <c r="H3880" s="1"/>
      <c r="I3880" s="99"/>
      <c r="J3880" s="1"/>
      <c r="K3880" s="99"/>
      <c r="L3880" s="99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99"/>
      <c r="Z3880" s="1"/>
      <c r="AA3880" s="1"/>
      <c r="AB3880" s="1"/>
      <c r="AC3880" s="99"/>
      <c r="AD3880" s="1"/>
      <c r="AE3880" s="1"/>
      <c r="AF3880" s="1"/>
      <c r="AG3880" s="1"/>
      <c r="AH3880" s="1"/>
      <c r="AI3880" s="1"/>
    </row>
    <row r="3881" spans="4:35">
      <c r="D3881" s="1"/>
      <c r="E3881" s="1"/>
      <c r="F3881" s="1"/>
      <c r="G3881" s="1"/>
      <c r="H3881" s="1"/>
      <c r="I3881" s="99"/>
      <c r="J3881" s="1"/>
      <c r="K3881" s="99"/>
      <c r="L3881" s="99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99"/>
      <c r="Z3881" s="1"/>
      <c r="AA3881" s="1"/>
      <c r="AB3881" s="1"/>
      <c r="AC3881" s="99"/>
      <c r="AD3881" s="1"/>
      <c r="AE3881" s="1"/>
      <c r="AF3881" s="1"/>
      <c r="AG3881" s="1"/>
      <c r="AH3881" s="1"/>
      <c r="AI3881" s="1"/>
    </row>
    <row r="3882" spans="4:35">
      <c r="D3882" s="1"/>
      <c r="E3882" s="1"/>
      <c r="F3882" s="1"/>
      <c r="G3882" s="1"/>
      <c r="H3882" s="1"/>
      <c r="I3882" s="99"/>
      <c r="J3882" s="1"/>
      <c r="K3882" s="99"/>
      <c r="L3882" s="99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99"/>
      <c r="Z3882" s="1"/>
      <c r="AA3882" s="1"/>
      <c r="AB3882" s="1"/>
      <c r="AC3882" s="99"/>
      <c r="AD3882" s="1"/>
      <c r="AE3882" s="1"/>
      <c r="AF3882" s="1"/>
      <c r="AG3882" s="1"/>
      <c r="AH3882" s="1"/>
      <c r="AI3882" s="1"/>
    </row>
    <row r="3883" spans="4:35">
      <c r="D3883" s="1"/>
      <c r="E3883" s="1"/>
      <c r="F3883" s="1"/>
      <c r="G3883" s="1"/>
      <c r="H3883" s="1"/>
      <c r="I3883" s="99"/>
      <c r="J3883" s="1"/>
      <c r="K3883" s="99"/>
      <c r="L3883" s="99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99"/>
      <c r="Z3883" s="1"/>
      <c r="AA3883" s="1"/>
      <c r="AB3883" s="1"/>
      <c r="AC3883" s="99"/>
      <c r="AD3883" s="1"/>
      <c r="AE3883" s="1"/>
      <c r="AF3883" s="1"/>
      <c r="AG3883" s="1"/>
      <c r="AH3883" s="1"/>
      <c r="AI3883" s="1"/>
    </row>
    <row r="3884" spans="4:35">
      <c r="D3884" s="1"/>
      <c r="E3884" s="1"/>
      <c r="F3884" s="1"/>
      <c r="G3884" s="1"/>
      <c r="H3884" s="1"/>
      <c r="I3884" s="99"/>
      <c r="J3884" s="1"/>
      <c r="K3884" s="99"/>
      <c r="L3884" s="99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99"/>
      <c r="Z3884" s="1"/>
      <c r="AA3884" s="1"/>
      <c r="AB3884" s="1"/>
      <c r="AC3884" s="99"/>
      <c r="AD3884" s="1"/>
      <c r="AE3884" s="1"/>
      <c r="AF3884" s="1"/>
      <c r="AG3884" s="1"/>
      <c r="AH3884" s="1"/>
      <c r="AI3884" s="1"/>
    </row>
    <row r="3885" spans="4:35">
      <c r="D3885" s="1"/>
      <c r="E3885" s="1"/>
      <c r="F3885" s="1"/>
      <c r="G3885" s="1"/>
      <c r="H3885" s="1"/>
      <c r="I3885" s="99"/>
      <c r="J3885" s="1"/>
      <c r="K3885" s="99"/>
      <c r="L3885" s="99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99"/>
      <c r="Z3885" s="1"/>
      <c r="AA3885" s="1"/>
      <c r="AB3885" s="1"/>
      <c r="AC3885" s="99"/>
      <c r="AD3885" s="1"/>
      <c r="AE3885" s="1"/>
      <c r="AF3885" s="1"/>
      <c r="AG3885" s="1"/>
      <c r="AH3885" s="1"/>
      <c r="AI3885" s="1"/>
    </row>
    <row r="3886" spans="4:35">
      <c r="D3886" s="1"/>
      <c r="E3886" s="1"/>
      <c r="F3886" s="1"/>
      <c r="G3886" s="1"/>
      <c r="H3886" s="1"/>
      <c r="I3886" s="99"/>
      <c r="J3886" s="1"/>
      <c r="K3886" s="99"/>
      <c r="L3886" s="99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99"/>
      <c r="Z3886" s="1"/>
      <c r="AA3886" s="1"/>
      <c r="AB3886" s="1"/>
      <c r="AC3886" s="99"/>
      <c r="AD3886" s="1"/>
      <c r="AE3886" s="1"/>
      <c r="AF3886" s="1"/>
      <c r="AG3886" s="1"/>
      <c r="AH3886" s="1"/>
      <c r="AI3886" s="1"/>
    </row>
    <row r="3887" spans="4:35">
      <c r="D3887" s="1"/>
      <c r="E3887" s="1"/>
      <c r="F3887" s="1"/>
      <c r="G3887" s="1"/>
      <c r="H3887" s="1"/>
      <c r="I3887" s="99"/>
      <c r="J3887" s="1"/>
      <c r="K3887" s="99"/>
      <c r="L3887" s="99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99"/>
      <c r="Z3887" s="1"/>
      <c r="AA3887" s="1"/>
      <c r="AB3887" s="1"/>
      <c r="AC3887" s="99"/>
      <c r="AD3887" s="1"/>
      <c r="AE3887" s="1"/>
      <c r="AF3887" s="1"/>
      <c r="AG3887" s="1"/>
      <c r="AH3887" s="1"/>
      <c r="AI3887" s="1"/>
    </row>
    <row r="3888" spans="4:35">
      <c r="D3888" s="1"/>
      <c r="E3888" s="1"/>
      <c r="F3888" s="1"/>
      <c r="G3888" s="1"/>
      <c r="H3888" s="1"/>
      <c r="I3888" s="99"/>
      <c r="J3888" s="1"/>
      <c r="K3888" s="99"/>
      <c r="L3888" s="99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99"/>
      <c r="Z3888" s="1"/>
      <c r="AA3888" s="1"/>
      <c r="AB3888" s="1"/>
      <c r="AC3888" s="99"/>
      <c r="AD3888" s="1"/>
      <c r="AE3888" s="1"/>
      <c r="AF3888" s="1"/>
      <c r="AG3888" s="1"/>
      <c r="AH3888" s="1"/>
      <c r="AI3888" s="1"/>
    </row>
    <row r="3889" spans="4:35">
      <c r="D3889" s="1"/>
      <c r="E3889" s="1"/>
      <c r="F3889" s="1"/>
      <c r="G3889" s="1"/>
      <c r="H3889" s="1"/>
      <c r="I3889" s="99"/>
      <c r="J3889" s="1"/>
      <c r="K3889" s="99"/>
      <c r="L3889" s="99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99"/>
      <c r="Z3889" s="1"/>
      <c r="AA3889" s="1"/>
      <c r="AB3889" s="1"/>
      <c r="AC3889" s="99"/>
      <c r="AD3889" s="1"/>
      <c r="AE3889" s="1"/>
      <c r="AF3889" s="1"/>
      <c r="AG3889" s="1"/>
      <c r="AH3889" s="1"/>
      <c r="AI3889" s="1"/>
    </row>
    <row r="3890" spans="4:35">
      <c r="D3890" s="1"/>
      <c r="E3890" s="1"/>
      <c r="F3890" s="1"/>
      <c r="G3890" s="1"/>
      <c r="H3890" s="1"/>
      <c r="I3890" s="99"/>
      <c r="J3890" s="1"/>
      <c r="K3890" s="99"/>
      <c r="L3890" s="99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99"/>
      <c r="Z3890" s="1"/>
      <c r="AA3890" s="1"/>
      <c r="AB3890" s="1"/>
      <c r="AC3890" s="99"/>
      <c r="AD3890" s="1"/>
      <c r="AE3890" s="1"/>
      <c r="AF3890" s="1"/>
      <c r="AG3890" s="1"/>
      <c r="AH3890" s="1"/>
      <c r="AI3890" s="1"/>
    </row>
    <row r="3891" spans="4:35">
      <c r="D3891" s="1"/>
      <c r="E3891" s="1"/>
      <c r="F3891" s="1"/>
      <c r="G3891" s="1"/>
      <c r="H3891" s="1"/>
      <c r="I3891" s="99"/>
      <c r="J3891" s="1"/>
      <c r="K3891" s="99"/>
      <c r="L3891" s="99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99"/>
      <c r="Z3891" s="1"/>
      <c r="AA3891" s="1"/>
      <c r="AB3891" s="1"/>
      <c r="AC3891" s="99"/>
      <c r="AD3891" s="1"/>
      <c r="AE3891" s="1"/>
      <c r="AF3891" s="1"/>
      <c r="AG3891" s="1"/>
      <c r="AH3891" s="1"/>
      <c r="AI3891" s="1"/>
    </row>
    <row r="3892" spans="4:35">
      <c r="D3892" s="1"/>
      <c r="E3892" s="1"/>
      <c r="F3892" s="1"/>
      <c r="G3892" s="1"/>
      <c r="H3892" s="1"/>
      <c r="I3892" s="99"/>
      <c r="J3892" s="1"/>
      <c r="K3892" s="99"/>
      <c r="L3892" s="99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99"/>
      <c r="Z3892" s="1"/>
      <c r="AA3892" s="1"/>
      <c r="AB3892" s="1"/>
      <c r="AC3892" s="99"/>
      <c r="AD3892" s="1"/>
      <c r="AE3892" s="1"/>
      <c r="AF3892" s="1"/>
      <c r="AG3892" s="1"/>
      <c r="AH3892" s="1"/>
      <c r="AI3892" s="1"/>
    </row>
    <row r="3893" spans="4:35">
      <c r="D3893" s="1"/>
      <c r="E3893" s="1"/>
      <c r="F3893" s="1"/>
      <c r="G3893" s="1"/>
      <c r="H3893" s="1"/>
      <c r="I3893" s="99"/>
      <c r="J3893" s="1"/>
      <c r="K3893" s="99"/>
      <c r="L3893" s="99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99"/>
      <c r="Z3893" s="1"/>
      <c r="AA3893" s="1"/>
      <c r="AB3893" s="1"/>
      <c r="AC3893" s="99"/>
      <c r="AD3893" s="1"/>
      <c r="AE3893" s="1"/>
      <c r="AF3893" s="1"/>
      <c r="AG3893" s="1"/>
      <c r="AH3893" s="1"/>
      <c r="AI3893" s="1"/>
    </row>
    <row r="3894" spans="4:35">
      <c r="D3894" s="1"/>
      <c r="E3894" s="1"/>
      <c r="F3894" s="1"/>
      <c r="G3894" s="1"/>
      <c r="H3894" s="1"/>
      <c r="I3894" s="99"/>
      <c r="J3894" s="99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</row>
    <row r="3895" spans="4:35">
      <c r="D3895" s="1"/>
      <c r="E3895" s="1"/>
      <c r="F3895" s="1"/>
      <c r="G3895" s="1"/>
      <c r="H3895" s="1"/>
      <c r="I3895" s="99"/>
      <c r="J3895" s="99"/>
      <c r="K3895" s="99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</row>
    <row r="3896" spans="4:35">
      <c r="D3896" s="1"/>
      <c r="E3896" s="1"/>
      <c r="F3896" s="1"/>
      <c r="G3896" s="1"/>
      <c r="H3896" s="1"/>
      <c r="I3896" s="99"/>
      <c r="J3896" s="99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</row>
    <row r="3897" spans="4:35">
      <c r="D3897" s="1"/>
      <c r="E3897" s="1"/>
      <c r="F3897" s="1"/>
      <c r="G3897" s="1"/>
      <c r="H3897" s="1"/>
      <c r="I3897" s="99"/>
      <c r="J3897" s="99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</row>
    <row r="3898" spans="4:35">
      <c r="D3898" s="1"/>
      <c r="E3898" s="1"/>
      <c r="F3898" s="1"/>
      <c r="G3898" s="1"/>
      <c r="H3898" s="1"/>
      <c r="I3898" s="99"/>
      <c r="J3898" s="99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</row>
    <row r="3899" spans="4:35">
      <c r="D3899" s="1"/>
      <c r="E3899" s="1"/>
      <c r="F3899" s="1"/>
      <c r="G3899" s="1"/>
      <c r="H3899" s="1"/>
      <c r="I3899" s="99"/>
      <c r="J3899" s="99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</row>
    <row r="3900" spans="4:35">
      <c r="D3900" s="1"/>
      <c r="E3900" s="1"/>
      <c r="F3900" s="1"/>
      <c r="G3900" s="1"/>
      <c r="H3900" s="1"/>
      <c r="I3900" s="99"/>
      <c r="J3900" s="99"/>
      <c r="K3900" s="99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</row>
    <row r="3901" spans="4:35">
      <c r="D3901" s="1"/>
      <c r="E3901" s="1"/>
      <c r="F3901" s="1"/>
      <c r="G3901" s="1"/>
      <c r="H3901" s="1"/>
      <c r="I3901" s="99"/>
      <c r="J3901" s="99"/>
      <c r="K3901" s="99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</row>
    <row r="3902" spans="4:35">
      <c r="D3902" s="1"/>
      <c r="E3902" s="1"/>
      <c r="F3902" s="1"/>
      <c r="G3902" s="1"/>
      <c r="H3902" s="1"/>
      <c r="I3902" s="99"/>
      <c r="J3902" s="99"/>
      <c r="K3902" s="99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</row>
    <row r="3903" spans="4:35">
      <c r="D3903" s="1"/>
      <c r="E3903" s="1"/>
      <c r="F3903" s="1"/>
      <c r="G3903" s="1"/>
      <c r="H3903" s="1"/>
      <c r="I3903" s="99"/>
      <c r="J3903" s="1"/>
      <c r="K3903" s="99"/>
      <c r="L3903" s="99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99"/>
      <c r="Z3903" s="1"/>
      <c r="AA3903" s="1"/>
      <c r="AB3903" s="1"/>
      <c r="AC3903" s="99"/>
      <c r="AD3903" s="1"/>
      <c r="AE3903" s="1"/>
      <c r="AF3903" s="1"/>
      <c r="AG3903" s="1"/>
      <c r="AH3903" s="1"/>
      <c r="AI3903" s="1"/>
    </row>
    <row r="3904" spans="4:35">
      <c r="D3904" s="1"/>
      <c r="E3904" s="1"/>
      <c r="F3904" s="1"/>
      <c r="G3904" s="1"/>
      <c r="H3904" s="1"/>
      <c r="I3904" s="99"/>
      <c r="J3904" s="1"/>
      <c r="K3904" s="99"/>
      <c r="L3904" s="99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99"/>
      <c r="Z3904" s="1"/>
      <c r="AA3904" s="1"/>
      <c r="AB3904" s="1"/>
      <c r="AC3904" s="99"/>
      <c r="AD3904" s="1"/>
      <c r="AE3904" s="1"/>
      <c r="AF3904" s="1"/>
      <c r="AG3904" s="1"/>
      <c r="AH3904" s="1"/>
      <c r="AI3904" s="1"/>
    </row>
    <row r="3905" spans="4:35">
      <c r="D3905" s="1"/>
      <c r="E3905" s="1"/>
      <c r="F3905" s="1"/>
      <c r="G3905" s="1"/>
      <c r="H3905" s="1"/>
      <c r="I3905" s="99"/>
      <c r="J3905" s="99"/>
      <c r="K3905" s="99"/>
      <c r="L3905" s="99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</row>
    <row r="3906" spans="4:35">
      <c r="D3906" s="1"/>
      <c r="E3906" s="1"/>
      <c r="F3906" s="1"/>
      <c r="G3906" s="1"/>
      <c r="H3906" s="1"/>
      <c r="I3906" s="99"/>
      <c r="J3906" s="99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</row>
    <row r="3907" spans="4:35">
      <c r="D3907" s="1"/>
      <c r="E3907" s="1"/>
      <c r="F3907" s="1"/>
      <c r="G3907" s="1"/>
      <c r="H3907" s="1"/>
      <c r="I3907" s="99"/>
      <c r="J3907" s="99"/>
      <c r="K3907" s="99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</row>
    <row r="3908" spans="4:35">
      <c r="D3908" s="1"/>
      <c r="E3908" s="1"/>
      <c r="F3908" s="1"/>
      <c r="G3908" s="1"/>
      <c r="H3908" s="1"/>
      <c r="I3908" s="99"/>
      <c r="J3908" s="99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</row>
    <row r="3909" spans="4:35">
      <c r="D3909" s="1"/>
      <c r="E3909" s="1"/>
      <c r="F3909" s="1"/>
      <c r="G3909" s="1"/>
      <c r="H3909" s="1"/>
      <c r="I3909" s="99"/>
      <c r="J3909" s="99"/>
      <c r="K3909" s="99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</row>
    <row r="3910" spans="4:35">
      <c r="D3910" s="1"/>
      <c r="E3910" s="1"/>
      <c r="F3910" s="1"/>
      <c r="G3910" s="1"/>
      <c r="H3910" s="1"/>
      <c r="I3910" s="99"/>
      <c r="J3910" s="1"/>
      <c r="K3910" s="99"/>
      <c r="L3910" s="99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99"/>
      <c r="Z3910" s="1"/>
      <c r="AA3910" s="1"/>
      <c r="AB3910" s="1"/>
      <c r="AC3910" s="99"/>
      <c r="AD3910" s="1"/>
      <c r="AE3910" s="1"/>
      <c r="AF3910" s="1"/>
      <c r="AG3910" s="1"/>
      <c r="AH3910" s="1"/>
      <c r="AI3910" s="1"/>
    </row>
    <row r="3911" spans="4:35">
      <c r="D3911" s="1"/>
      <c r="E3911" s="1"/>
      <c r="F3911" s="1"/>
      <c r="G3911" s="1"/>
      <c r="H3911" s="1"/>
      <c r="I3911" s="99"/>
      <c r="J3911" s="99"/>
      <c r="K3911" s="99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</row>
    <row r="3912" spans="4:35">
      <c r="D3912" s="1"/>
      <c r="E3912" s="1"/>
      <c r="F3912" s="1"/>
      <c r="G3912" s="1"/>
      <c r="H3912" s="1"/>
      <c r="I3912" s="99"/>
      <c r="J3912" s="99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</row>
    <row r="3913" spans="4:35">
      <c r="D3913" s="1"/>
      <c r="E3913" s="1"/>
      <c r="F3913" s="1"/>
      <c r="G3913" s="1"/>
      <c r="H3913" s="1"/>
      <c r="I3913" s="99"/>
      <c r="J3913" s="1"/>
      <c r="K3913" s="99"/>
      <c r="L3913" s="99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99"/>
      <c r="Z3913" s="1"/>
      <c r="AA3913" s="1"/>
      <c r="AB3913" s="1"/>
      <c r="AC3913" s="99"/>
      <c r="AD3913" s="1"/>
      <c r="AE3913" s="1"/>
      <c r="AF3913" s="1"/>
      <c r="AG3913" s="1"/>
      <c r="AH3913" s="1"/>
      <c r="AI3913" s="1"/>
    </row>
    <row r="3914" spans="4:35">
      <c r="D3914" s="1"/>
      <c r="E3914" s="1"/>
      <c r="F3914" s="1"/>
      <c r="G3914" s="1"/>
      <c r="H3914" s="1"/>
      <c r="I3914" s="99"/>
      <c r="J3914" s="1"/>
      <c r="K3914" s="99"/>
      <c r="L3914" s="99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99"/>
      <c r="Z3914" s="1"/>
      <c r="AA3914" s="1"/>
      <c r="AB3914" s="1"/>
      <c r="AC3914" s="99"/>
      <c r="AD3914" s="1"/>
      <c r="AE3914" s="1"/>
      <c r="AF3914" s="1"/>
      <c r="AG3914" s="1"/>
      <c r="AH3914" s="1"/>
      <c r="AI3914" s="1"/>
    </row>
    <row r="3915" spans="4:35">
      <c r="D3915" s="1"/>
      <c r="E3915" s="1"/>
      <c r="F3915" s="1"/>
      <c r="G3915" s="1"/>
      <c r="H3915" s="1"/>
      <c r="I3915" s="99"/>
      <c r="J3915" s="99"/>
      <c r="K3915" s="99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</row>
    <row r="3916" spans="4:35">
      <c r="D3916" s="1"/>
      <c r="E3916" s="1"/>
      <c r="F3916" s="1"/>
      <c r="G3916" s="1"/>
      <c r="H3916" s="1"/>
      <c r="I3916" s="99"/>
      <c r="J3916" s="99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</row>
    <row r="3917" spans="4:35">
      <c r="D3917" s="1"/>
      <c r="E3917" s="1"/>
      <c r="F3917" s="1"/>
      <c r="G3917" s="1"/>
      <c r="H3917" s="1"/>
      <c r="I3917" s="99"/>
      <c r="J3917" s="1"/>
      <c r="K3917" s="99"/>
      <c r="L3917" s="99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99"/>
      <c r="Z3917" s="1"/>
      <c r="AA3917" s="1"/>
      <c r="AB3917" s="1"/>
      <c r="AC3917" s="99"/>
      <c r="AD3917" s="1"/>
      <c r="AE3917" s="1"/>
      <c r="AF3917" s="1"/>
      <c r="AG3917" s="1"/>
      <c r="AH3917" s="1"/>
      <c r="AI3917" s="1"/>
    </row>
    <row r="3918" spans="4:35">
      <c r="D3918" s="1"/>
      <c r="E3918" s="1"/>
      <c r="F3918" s="1"/>
      <c r="G3918" s="1"/>
      <c r="H3918" s="1"/>
      <c r="I3918" s="99"/>
      <c r="J3918" s="99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</row>
    <row r="3919" spans="4:35">
      <c r="D3919" s="1"/>
      <c r="E3919" s="1"/>
      <c r="F3919" s="1"/>
      <c r="G3919" s="1"/>
      <c r="H3919" s="1"/>
      <c r="I3919" s="99"/>
      <c r="J3919" s="99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</row>
    <row r="3920" spans="4:35">
      <c r="D3920" s="1"/>
      <c r="E3920" s="1"/>
      <c r="F3920" s="1"/>
      <c r="G3920" s="1"/>
      <c r="H3920" s="1"/>
      <c r="I3920" s="99"/>
      <c r="J3920" s="99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</row>
    <row r="3921" spans="4:35">
      <c r="D3921" s="1"/>
      <c r="E3921" s="1"/>
      <c r="F3921" s="1"/>
      <c r="G3921" s="1"/>
      <c r="H3921" s="1"/>
      <c r="I3921" s="99"/>
      <c r="J3921" s="99"/>
      <c r="K3921" s="99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</row>
    <row r="3922" spans="4:35">
      <c r="D3922" s="1"/>
      <c r="E3922" s="1"/>
      <c r="F3922" s="1"/>
      <c r="G3922" s="1"/>
      <c r="H3922" s="1"/>
      <c r="I3922" s="99"/>
      <c r="J3922" s="1"/>
      <c r="K3922" s="99"/>
      <c r="L3922" s="99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99"/>
      <c r="Z3922" s="1"/>
      <c r="AA3922" s="1"/>
      <c r="AB3922" s="1"/>
      <c r="AC3922" s="99"/>
      <c r="AD3922" s="1"/>
      <c r="AE3922" s="1"/>
      <c r="AF3922" s="1"/>
      <c r="AG3922" s="1"/>
      <c r="AH3922" s="1"/>
      <c r="AI3922" s="1"/>
    </row>
    <row r="3923" spans="4:35">
      <c r="D3923" s="1"/>
      <c r="E3923" s="1"/>
      <c r="F3923" s="1"/>
      <c r="G3923" s="1"/>
      <c r="H3923" s="1"/>
      <c r="I3923" s="99"/>
      <c r="J3923" s="99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</row>
    <row r="3924" spans="4:35">
      <c r="D3924" s="1"/>
      <c r="E3924" s="1"/>
      <c r="F3924" s="1"/>
      <c r="G3924" s="1"/>
      <c r="H3924" s="1"/>
      <c r="I3924" s="99"/>
      <c r="J3924" s="99"/>
      <c r="K3924" s="99"/>
      <c r="L3924" s="99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</row>
    <row r="3925" spans="4:35">
      <c r="D3925" s="1"/>
      <c r="E3925" s="1"/>
      <c r="F3925" s="1"/>
      <c r="G3925" s="1"/>
      <c r="H3925" s="1"/>
      <c r="I3925" s="99"/>
      <c r="J3925" s="1"/>
      <c r="K3925" s="99"/>
      <c r="L3925" s="99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99"/>
      <c r="Z3925" s="1"/>
      <c r="AA3925" s="1"/>
      <c r="AB3925" s="1"/>
      <c r="AC3925" s="99"/>
      <c r="AD3925" s="1"/>
      <c r="AE3925" s="1"/>
      <c r="AF3925" s="1"/>
      <c r="AG3925" s="1"/>
      <c r="AH3925" s="1"/>
      <c r="AI3925" s="1"/>
    </row>
    <row r="3926" spans="4:35">
      <c r="D3926" s="1"/>
      <c r="E3926" s="1"/>
      <c r="F3926" s="1"/>
      <c r="G3926" s="1"/>
      <c r="H3926" s="1"/>
      <c r="I3926" s="99"/>
      <c r="J3926" s="99"/>
      <c r="K3926" s="99"/>
      <c r="L3926" s="99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</row>
    <row r="3927" spans="4:35">
      <c r="D3927" s="1"/>
      <c r="E3927" s="1"/>
      <c r="F3927" s="1"/>
      <c r="G3927" s="1"/>
      <c r="H3927" s="1"/>
      <c r="I3927" s="99"/>
      <c r="J3927" s="99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</row>
    <row r="3928" spans="4:35">
      <c r="D3928" s="1"/>
      <c r="E3928" s="1"/>
      <c r="F3928" s="1"/>
      <c r="G3928" s="1"/>
      <c r="H3928" s="1"/>
      <c r="I3928" s="99"/>
      <c r="J3928" s="1"/>
      <c r="K3928" s="99"/>
      <c r="L3928" s="99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99"/>
      <c r="Z3928" s="1"/>
      <c r="AA3928" s="1"/>
      <c r="AB3928" s="1"/>
      <c r="AC3928" s="99"/>
      <c r="AD3928" s="1"/>
      <c r="AE3928" s="1"/>
      <c r="AF3928" s="1"/>
      <c r="AG3928" s="1"/>
      <c r="AH3928" s="1"/>
      <c r="AI3928" s="1"/>
    </row>
    <row r="3929" spans="4:35">
      <c r="D3929" s="1"/>
      <c r="E3929" s="1"/>
      <c r="F3929" s="1"/>
      <c r="G3929" s="1"/>
      <c r="H3929" s="1"/>
      <c r="I3929" s="99"/>
      <c r="J3929" s="99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</row>
    <row r="3930" spans="4:35">
      <c r="D3930" s="1"/>
      <c r="E3930" s="1"/>
      <c r="F3930" s="1"/>
      <c r="G3930" s="1"/>
      <c r="H3930" s="1"/>
      <c r="I3930" s="99"/>
      <c r="J3930" s="99"/>
      <c r="K3930" s="99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</row>
    <row r="3931" spans="4:35">
      <c r="D3931" s="1"/>
      <c r="E3931" s="1"/>
      <c r="F3931" s="1"/>
      <c r="G3931" s="1"/>
      <c r="H3931" s="1"/>
      <c r="I3931" s="99"/>
      <c r="J3931" s="99"/>
      <c r="K3931" s="99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</row>
    <row r="3932" spans="4:35">
      <c r="D3932" s="1"/>
      <c r="E3932" s="1"/>
      <c r="F3932" s="1"/>
      <c r="G3932" s="1"/>
      <c r="H3932" s="1"/>
      <c r="I3932" s="99"/>
      <c r="J3932" s="99"/>
      <c r="K3932" s="99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</row>
    <row r="3933" spans="4:35">
      <c r="D3933" s="1"/>
      <c r="E3933" s="1"/>
      <c r="F3933" s="1"/>
      <c r="G3933" s="1"/>
      <c r="H3933" s="1"/>
      <c r="I3933" s="99"/>
      <c r="J3933" s="99"/>
      <c r="K3933" s="99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</row>
    <row r="3934" spans="4:35">
      <c r="D3934" s="1"/>
      <c r="E3934" s="1"/>
      <c r="F3934" s="1"/>
      <c r="G3934" s="1"/>
      <c r="H3934" s="1"/>
      <c r="I3934" s="99"/>
      <c r="J3934" s="1"/>
      <c r="K3934" s="99"/>
      <c r="L3934" s="99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99"/>
      <c r="Z3934" s="1"/>
      <c r="AA3934" s="1"/>
      <c r="AB3934" s="1"/>
      <c r="AC3934" s="99"/>
      <c r="AD3934" s="1"/>
      <c r="AE3934" s="1"/>
      <c r="AF3934" s="1"/>
      <c r="AG3934" s="1"/>
      <c r="AH3934" s="1"/>
      <c r="AI3934" s="1"/>
    </row>
    <row r="3935" spans="4:35">
      <c r="D3935" s="1"/>
      <c r="E3935" s="1"/>
      <c r="F3935" s="1"/>
      <c r="G3935" s="1"/>
      <c r="H3935" s="1"/>
      <c r="I3935" s="99"/>
      <c r="J3935" s="99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</row>
    <row r="3936" spans="4:35">
      <c r="D3936" s="1"/>
      <c r="E3936" s="1"/>
      <c r="F3936" s="1"/>
      <c r="G3936" s="1"/>
      <c r="H3936" s="1"/>
      <c r="I3936" s="99"/>
      <c r="J3936" s="99"/>
      <c r="K3936" s="99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</row>
    <row r="3937" spans="4:35">
      <c r="D3937" s="1"/>
      <c r="E3937" s="1"/>
      <c r="F3937" s="1"/>
      <c r="G3937" s="1"/>
      <c r="H3937" s="1"/>
      <c r="I3937" s="99"/>
      <c r="J3937" s="1"/>
      <c r="K3937" s="99"/>
      <c r="L3937" s="99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99"/>
      <c r="Z3937" s="1"/>
      <c r="AA3937" s="1"/>
      <c r="AB3937" s="1"/>
      <c r="AC3937" s="99"/>
      <c r="AD3937" s="1"/>
      <c r="AE3937" s="1"/>
      <c r="AF3937" s="1"/>
      <c r="AG3937" s="1"/>
      <c r="AH3937" s="1"/>
      <c r="AI3937" s="1"/>
    </row>
    <row r="3938" spans="4:35">
      <c r="D3938" s="1"/>
      <c r="E3938" s="1"/>
      <c r="F3938" s="1"/>
      <c r="G3938" s="1"/>
      <c r="H3938" s="1"/>
      <c r="I3938" s="99"/>
      <c r="J3938" s="99"/>
      <c r="K3938" s="99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</row>
    <row r="3939" spans="4:35">
      <c r="D3939" s="1"/>
      <c r="E3939" s="1"/>
      <c r="F3939" s="1"/>
      <c r="G3939" s="1"/>
      <c r="H3939" s="1"/>
      <c r="I3939" s="99"/>
      <c r="J3939" s="99"/>
      <c r="K3939" s="99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</row>
    <row r="3940" spans="4:35">
      <c r="D3940" s="1"/>
      <c r="E3940" s="1"/>
      <c r="F3940" s="1"/>
      <c r="G3940" s="1"/>
      <c r="H3940" s="1"/>
      <c r="I3940" s="99"/>
      <c r="J3940" s="99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</row>
    <row r="3941" spans="4:35">
      <c r="D3941" s="1"/>
      <c r="E3941" s="1"/>
      <c r="F3941" s="1"/>
      <c r="G3941" s="1"/>
      <c r="H3941" s="1"/>
      <c r="I3941" s="99"/>
      <c r="J3941" s="99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</row>
    <row r="3942" spans="4:35">
      <c r="D3942" s="1"/>
      <c r="E3942" s="1"/>
      <c r="F3942" s="1"/>
      <c r="G3942" s="1"/>
      <c r="H3942" s="1"/>
      <c r="I3942" s="99"/>
      <c r="J3942" s="99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</row>
    <row r="3943" spans="4:35">
      <c r="D3943" s="1"/>
      <c r="E3943" s="1"/>
      <c r="F3943" s="1"/>
      <c r="G3943" s="1"/>
      <c r="H3943" s="1"/>
      <c r="I3943" s="99"/>
      <c r="J3943" s="1"/>
      <c r="K3943" s="99"/>
      <c r="L3943" s="99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99"/>
      <c r="Z3943" s="1"/>
      <c r="AA3943" s="1"/>
      <c r="AB3943" s="1"/>
      <c r="AC3943" s="99"/>
      <c r="AD3943" s="1"/>
      <c r="AE3943" s="1"/>
      <c r="AF3943" s="1"/>
      <c r="AG3943" s="1"/>
      <c r="AH3943" s="1"/>
      <c r="AI3943" s="1"/>
    </row>
    <row r="3944" spans="4:35">
      <c r="D3944" s="1"/>
      <c r="E3944" s="1"/>
      <c r="F3944" s="1"/>
      <c r="G3944" s="1"/>
      <c r="H3944" s="1"/>
      <c r="I3944" s="99"/>
      <c r="J3944" s="1"/>
      <c r="K3944" s="99"/>
      <c r="L3944" s="99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99"/>
      <c r="Z3944" s="1"/>
      <c r="AA3944" s="1"/>
      <c r="AB3944" s="1"/>
      <c r="AC3944" s="99"/>
      <c r="AD3944" s="1"/>
      <c r="AE3944" s="1"/>
      <c r="AF3944" s="1"/>
      <c r="AG3944" s="1"/>
      <c r="AH3944" s="1"/>
      <c r="AI3944" s="1"/>
    </row>
    <row r="3945" spans="4:35">
      <c r="D3945" s="1"/>
      <c r="E3945" s="1"/>
      <c r="F3945" s="1"/>
      <c r="G3945" s="1"/>
      <c r="H3945" s="1"/>
      <c r="I3945" s="99"/>
      <c r="J3945" s="99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</row>
    <row r="3946" spans="4:35">
      <c r="D3946" s="1"/>
      <c r="E3946" s="1"/>
      <c r="F3946" s="1"/>
      <c r="G3946" s="1"/>
      <c r="H3946" s="1"/>
      <c r="I3946" s="99"/>
      <c r="J3946" s="1"/>
      <c r="K3946" s="99"/>
      <c r="L3946" s="99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99"/>
      <c r="Z3946" s="1"/>
      <c r="AA3946" s="1"/>
      <c r="AB3946" s="1"/>
      <c r="AC3946" s="99"/>
      <c r="AD3946" s="1"/>
      <c r="AE3946" s="1"/>
      <c r="AF3946" s="1"/>
      <c r="AG3946" s="1"/>
      <c r="AH3946" s="1"/>
      <c r="AI3946" s="1"/>
    </row>
    <row r="3947" spans="4:35">
      <c r="D3947" s="1"/>
      <c r="E3947" s="1"/>
      <c r="F3947" s="1"/>
      <c r="G3947" s="1"/>
      <c r="H3947" s="1"/>
      <c r="I3947" s="99"/>
      <c r="J3947" s="99"/>
      <c r="K3947" s="99"/>
      <c r="L3947" s="99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</row>
    <row r="3948" spans="4:35">
      <c r="D3948" s="1"/>
      <c r="E3948" s="1"/>
      <c r="F3948" s="1"/>
      <c r="G3948" s="1"/>
      <c r="H3948" s="1"/>
      <c r="I3948" s="99"/>
      <c r="J3948" s="99"/>
      <c r="K3948" s="99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</row>
    <row r="3949" spans="4:35">
      <c r="D3949" s="1"/>
      <c r="E3949" s="1"/>
      <c r="F3949" s="1"/>
      <c r="G3949" s="1"/>
      <c r="H3949" s="1"/>
      <c r="I3949" s="99"/>
      <c r="J3949" s="1"/>
      <c r="K3949" s="99"/>
      <c r="L3949" s="99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99"/>
      <c r="Z3949" s="1"/>
      <c r="AA3949" s="1"/>
      <c r="AB3949" s="1"/>
      <c r="AC3949" s="99"/>
      <c r="AD3949" s="1"/>
      <c r="AE3949" s="1"/>
      <c r="AF3949" s="1"/>
      <c r="AG3949" s="1"/>
      <c r="AH3949" s="1"/>
      <c r="AI3949" s="1"/>
    </row>
    <row r="3950" spans="4:35">
      <c r="D3950" s="1"/>
      <c r="E3950" s="1"/>
      <c r="F3950" s="1"/>
      <c r="G3950" s="1"/>
      <c r="H3950" s="1"/>
      <c r="I3950" s="99"/>
      <c r="J3950" s="99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</row>
    <row r="3951" spans="4:35">
      <c r="D3951" s="1"/>
      <c r="E3951" s="1"/>
      <c r="F3951" s="1"/>
      <c r="G3951" s="1"/>
      <c r="H3951" s="1"/>
      <c r="I3951" s="99"/>
      <c r="J3951" s="99"/>
      <c r="K3951" s="99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</row>
    <row r="3952" spans="4:35">
      <c r="D3952" s="1"/>
      <c r="E3952" s="1"/>
      <c r="F3952" s="1"/>
      <c r="G3952" s="1"/>
      <c r="H3952" s="1"/>
      <c r="I3952" s="99"/>
      <c r="J3952" s="99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</row>
    <row r="3953" spans="4:35">
      <c r="D3953" s="1"/>
      <c r="E3953" s="1"/>
      <c r="F3953" s="1"/>
      <c r="G3953" s="1"/>
      <c r="H3953" s="1"/>
      <c r="I3953" s="99"/>
      <c r="J3953" s="99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</row>
    <row r="3954" spans="4:35">
      <c r="D3954" s="1"/>
      <c r="E3954" s="1"/>
      <c r="F3954" s="1"/>
      <c r="G3954" s="1"/>
      <c r="H3954" s="1"/>
      <c r="I3954" s="99"/>
      <c r="J3954" s="1"/>
      <c r="K3954" s="99"/>
      <c r="L3954" s="99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99"/>
      <c r="Z3954" s="1"/>
      <c r="AA3954" s="1"/>
      <c r="AB3954" s="1"/>
      <c r="AC3954" s="99"/>
      <c r="AD3954" s="1"/>
      <c r="AE3954" s="1"/>
      <c r="AF3954" s="1"/>
      <c r="AG3954" s="1"/>
      <c r="AH3954" s="1"/>
      <c r="AI3954" s="1"/>
    </row>
    <row r="3955" spans="4:35">
      <c r="D3955" s="1"/>
      <c r="E3955" s="1"/>
      <c r="F3955" s="1"/>
      <c r="G3955" s="1"/>
      <c r="H3955" s="1"/>
      <c r="I3955" s="99"/>
      <c r="J3955" s="99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</row>
    <row r="3956" spans="4:35">
      <c r="D3956" s="1"/>
      <c r="E3956" s="1"/>
      <c r="F3956" s="1"/>
      <c r="G3956" s="1"/>
      <c r="H3956" s="1"/>
      <c r="I3956" s="99"/>
      <c r="J3956" s="99"/>
      <c r="K3956" s="99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</row>
    <row r="3957" spans="4:35">
      <c r="D3957" s="1"/>
      <c r="E3957" s="1"/>
      <c r="F3957" s="1"/>
      <c r="G3957" s="1"/>
      <c r="H3957" s="1"/>
      <c r="I3957" s="99"/>
      <c r="J3957" s="99"/>
      <c r="K3957" s="99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</row>
    <row r="3958" spans="4:35">
      <c r="D3958" s="1"/>
      <c r="E3958" s="1"/>
      <c r="F3958" s="1"/>
      <c r="G3958" s="1"/>
      <c r="H3958" s="1"/>
      <c r="I3958" s="99"/>
      <c r="J3958" s="99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</row>
    <row r="3959" spans="4:35">
      <c r="D3959" s="1"/>
      <c r="E3959" s="1"/>
      <c r="F3959" s="1"/>
      <c r="G3959" s="1"/>
      <c r="H3959" s="1"/>
      <c r="I3959" s="99"/>
      <c r="J3959" s="99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</row>
    <row r="3960" spans="4:35">
      <c r="D3960" s="1"/>
      <c r="E3960" s="1"/>
      <c r="F3960" s="1"/>
      <c r="G3960" s="1"/>
      <c r="H3960" s="1"/>
      <c r="I3960" s="99"/>
      <c r="J3960" s="1"/>
      <c r="K3960" s="99"/>
      <c r="L3960" s="99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99"/>
      <c r="Z3960" s="1"/>
      <c r="AA3960" s="1"/>
      <c r="AB3960" s="1"/>
      <c r="AC3960" s="99"/>
      <c r="AD3960" s="1"/>
      <c r="AE3960" s="1"/>
      <c r="AF3960" s="1"/>
      <c r="AG3960" s="1"/>
      <c r="AH3960" s="1"/>
      <c r="AI3960" s="1"/>
    </row>
    <row r="3961" spans="4:35">
      <c r="D3961" s="1"/>
      <c r="E3961" s="1"/>
      <c r="F3961" s="1"/>
      <c r="G3961" s="1"/>
      <c r="H3961" s="1"/>
      <c r="I3961" s="99"/>
      <c r="J3961" s="99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</row>
    <row r="3962" spans="4:35">
      <c r="D3962" s="1"/>
      <c r="E3962" s="1"/>
      <c r="F3962" s="1"/>
      <c r="G3962" s="1"/>
      <c r="H3962" s="1"/>
      <c r="I3962" s="99"/>
      <c r="J3962" s="1"/>
      <c r="K3962" s="99"/>
      <c r="L3962" s="99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99"/>
      <c r="Z3962" s="1"/>
      <c r="AA3962" s="1"/>
      <c r="AB3962" s="1"/>
      <c r="AC3962" s="99"/>
      <c r="AD3962" s="1"/>
      <c r="AE3962" s="1"/>
      <c r="AF3962" s="1"/>
      <c r="AG3962" s="1"/>
      <c r="AH3962" s="1"/>
      <c r="AI3962" s="1"/>
    </row>
    <row r="3963" spans="4:35">
      <c r="D3963" s="1"/>
      <c r="E3963" s="1"/>
      <c r="F3963" s="1"/>
      <c r="G3963" s="1"/>
      <c r="H3963" s="1"/>
      <c r="I3963" s="99"/>
      <c r="J3963" s="1"/>
      <c r="K3963" s="99"/>
      <c r="L3963" s="99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99"/>
      <c r="Z3963" s="1"/>
      <c r="AA3963" s="1"/>
      <c r="AB3963" s="1"/>
      <c r="AC3963" s="99"/>
      <c r="AD3963" s="1"/>
      <c r="AE3963" s="1"/>
      <c r="AF3963" s="1"/>
      <c r="AG3963" s="1"/>
      <c r="AH3963" s="1"/>
      <c r="AI3963" s="1"/>
    </row>
    <row r="3964" spans="4:35">
      <c r="D3964" s="1"/>
      <c r="E3964" s="1"/>
      <c r="F3964" s="1"/>
      <c r="G3964" s="1"/>
      <c r="H3964" s="1"/>
      <c r="I3964" s="99"/>
      <c r="J3964" s="99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</row>
    <row r="3965" spans="4:35">
      <c r="D3965" s="1"/>
      <c r="E3965" s="1"/>
      <c r="F3965" s="1"/>
      <c r="G3965" s="1"/>
      <c r="H3965" s="1"/>
      <c r="I3965" s="99"/>
      <c r="J3965" s="99"/>
      <c r="K3965" s="99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</row>
    <row r="3966" spans="4:35">
      <c r="D3966" s="1"/>
      <c r="E3966" s="1"/>
      <c r="F3966" s="1"/>
      <c r="G3966" s="1"/>
      <c r="H3966" s="1"/>
      <c r="I3966" s="99"/>
      <c r="J3966" s="99"/>
      <c r="K3966" s="99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</row>
    <row r="3967" spans="4:35">
      <c r="D3967" s="1"/>
      <c r="E3967" s="1"/>
      <c r="F3967" s="1"/>
      <c r="G3967" s="1"/>
      <c r="H3967" s="1"/>
      <c r="I3967" s="99"/>
      <c r="J3967" s="99"/>
      <c r="K3967" s="99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</row>
    <row r="3968" spans="4:35">
      <c r="D3968" s="1"/>
      <c r="E3968" s="1"/>
      <c r="F3968" s="1"/>
      <c r="G3968" s="1"/>
      <c r="H3968" s="1"/>
      <c r="I3968" s="99"/>
      <c r="J3968" s="99"/>
      <c r="K3968" s="99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</row>
    <row r="3969" spans="4:35">
      <c r="D3969" s="1"/>
      <c r="E3969" s="1"/>
      <c r="F3969" s="1"/>
      <c r="G3969" s="1"/>
      <c r="H3969" s="1"/>
      <c r="I3969" s="99"/>
      <c r="J3969" s="99"/>
      <c r="K3969" s="99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</row>
    <row r="3970" spans="4:35">
      <c r="D3970" s="1"/>
      <c r="E3970" s="1"/>
      <c r="F3970" s="1"/>
      <c r="G3970" s="1"/>
      <c r="H3970" s="1"/>
      <c r="I3970" s="99"/>
      <c r="J3970" s="99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</row>
    <row r="3971" spans="4:35">
      <c r="D3971" s="1"/>
      <c r="E3971" s="1"/>
      <c r="F3971" s="1"/>
      <c r="G3971" s="1"/>
      <c r="H3971" s="1"/>
      <c r="I3971" s="99"/>
      <c r="J3971" s="99"/>
      <c r="K3971" s="99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</row>
    <row r="3972" spans="4:35">
      <c r="D3972" s="1"/>
      <c r="E3972" s="1"/>
      <c r="F3972" s="1"/>
      <c r="G3972" s="1"/>
      <c r="H3972" s="1"/>
      <c r="I3972" s="99"/>
      <c r="J3972" s="1"/>
      <c r="K3972" s="99"/>
      <c r="L3972" s="99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99"/>
      <c r="Z3972" s="1"/>
      <c r="AA3972" s="1"/>
      <c r="AB3972" s="1"/>
      <c r="AC3972" s="99"/>
      <c r="AD3972" s="1"/>
      <c r="AE3972" s="1"/>
      <c r="AF3972" s="1"/>
      <c r="AG3972" s="1"/>
      <c r="AH3972" s="1"/>
      <c r="AI3972" s="1"/>
    </row>
    <row r="3973" spans="4:35">
      <c r="D3973" s="1"/>
      <c r="E3973" s="1"/>
      <c r="F3973" s="1"/>
      <c r="G3973" s="1"/>
      <c r="H3973" s="1"/>
      <c r="I3973" s="99"/>
      <c r="J3973" s="99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</row>
    <row r="3974" spans="4:35">
      <c r="D3974" s="1"/>
      <c r="E3974" s="1"/>
      <c r="F3974" s="1"/>
      <c r="G3974" s="1"/>
      <c r="H3974" s="1"/>
      <c r="I3974" s="99"/>
      <c r="J3974" s="99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</row>
    <row r="3975" spans="4:35">
      <c r="D3975" s="1"/>
      <c r="E3975" s="1"/>
      <c r="F3975" s="1"/>
      <c r="G3975" s="1"/>
      <c r="H3975" s="1"/>
      <c r="I3975" s="99"/>
      <c r="J3975" s="99"/>
      <c r="K3975" s="99"/>
      <c r="L3975" s="99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</row>
    <row r="3976" spans="4:35">
      <c r="D3976" s="1"/>
      <c r="E3976" s="1"/>
      <c r="F3976" s="1"/>
      <c r="G3976" s="1"/>
      <c r="H3976" s="1"/>
      <c r="I3976" s="99"/>
      <c r="J3976" s="1"/>
      <c r="K3976" s="99"/>
      <c r="L3976" s="99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99"/>
      <c r="Z3976" s="1"/>
      <c r="AA3976" s="1"/>
      <c r="AB3976" s="1"/>
      <c r="AC3976" s="99"/>
      <c r="AD3976" s="1"/>
      <c r="AE3976" s="1"/>
      <c r="AF3976" s="1"/>
      <c r="AG3976" s="1"/>
      <c r="AH3976" s="1"/>
      <c r="AI3976" s="1"/>
    </row>
    <row r="3977" spans="4:35">
      <c r="D3977" s="1"/>
      <c r="E3977" s="1"/>
      <c r="F3977" s="1"/>
      <c r="G3977" s="1"/>
      <c r="H3977" s="1"/>
      <c r="I3977" s="99"/>
      <c r="J3977" s="99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</row>
    <row r="3978" spans="4:35">
      <c r="D3978" s="1"/>
      <c r="E3978" s="1"/>
      <c r="F3978" s="1"/>
      <c r="G3978" s="1"/>
      <c r="H3978" s="1"/>
      <c r="I3978" s="99"/>
      <c r="J3978" s="99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</row>
    <row r="3979" spans="4:35">
      <c r="D3979" s="1"/>
      <c r="E3979" s="1"/>
      <c r="F3979" s="1"/>
      <c r="G3979" s="1"/>
      <c r="H3979" s="1"/>
      <c r="I3979" s="99"/>
      <c r="J3979" s="99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</row>
    <row r="3980" spans="4:35">
      <c r="D3980" s="1"/>
      <c r="E3980" s="1"/>
      <c r="F3980" s="1"/>
      <c r="G3980" s="1"/>
      <c r="H3980" s="1"/>
      <c r="I3980" s="99"/>
      <c r="J3980" s="99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</row>
    <row r="3981" spans="4:35">
      <c r="D3981" s="1"/>
      <c r="E3981" s="1"/>
      <c r="F3981" s="1"/>
      <c r="G3981" s="1"/>
      <c r="H3981" s="1"/>
      <c r="I3981" s="99"/>
      <c r="J3981" s="99"/>
      <c r="K3981" s="99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</row>
    <row r="3982" spans="4:35">
      <c r="D3982" s="1"/>
      <c r="E3982" s="1"/>
      <c r="F3982" s="1"/>
      <c r="G3982" s="1"/>
      <c r="H3982" s="1"/>
      <c r="I3982" s="99"/>
      <c r="J3982" s="99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</row>
    <row r="3983" spans="4:35">
      <c r="D3983" s="1"/>
      <c r="E3983" s="1"/>
      <c r="F3983" s="1"/>
      <c r="G3983" s="1"/>
      <c r="H3983" s="1"/>
      <c r="I3983" s="99"/>
      <c r="J3983" s="99"/>
      <c r="K3983" s="99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</row>
    <row r="3984" spans="4:35">
      <c r="D3984" s="1"/>
      <c r="E3984" s="1"/>
      <c r="F3984" s="1"/>
      <c r="G3984" s="1"/>
      <c r="H3984" s="1"/>
      <c r="I3984" s="99"/>
      <c r="J3984" s="99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</row>
    <row r="3985" spans="4:35">
      <c r="D3985" s="1"/>
      <c r="E3985" s="1"/>
      <c r="F3985" s="1"/>
      <c r="G3985" s="1"/>
      <c r="H3985" s="1"/>
      <c r="I3985" s="99"/>
      <c r="J3985" s="1"/>
      <c r="K3985" s="99"/>
      <c r="L3985" s="99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</row>
    <row r="3986" spans="4:35">
      <c r="D3986" s="1"/>
      <c r="E3986" s="1"/>
      <c r="F3986" s="1"/>
      <c r="G3986" s="1"/>
      <c r="H3986" s="1"/>
      <c r="I3986" s="99"/>
      <c r="J3986" s="99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</row>
    <row r="3987" spans="4:35">
      <c r="D3987" s="1"/>
      <c r="E3987" s="1"/>
      <c r="F3987" s="1"/>
      <c r="G3987" s="1"/>
      <c r="H3987" s="1"/>
      <c r="I3987" s="99"/>
      <c r="J3987" s="99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</row>
    <row r="3988" spans="4:35">
      <c r="D3988" s="1"/>
      <c r="E3988" s="1"/>
      <c r="F3988" s="1"/>
      <c r="G3988" s="1"/>
      <c r="H3988" s="1"/>
      <c r="I3988" s="99"/>
      <c r="J3988" s="99"/>
      <c r="K3988" s="99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</row>
    <row r="3989" spans="4:35">
      <c r="D3989" s="1"/>
      <c r="E3989" s="1"/>
      <c r="F3989" s="1"/>
      <c r="G3989" s="1"/>
      <c r="H3989" s="1"/>
      <c r="I3989" s="99"/>
      <c r="J3989" s="99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</row>
    <row r="3990" spans="4:35">
      <c r="D3990" s="1"/>
      <c r="E3990" s="1"/>
      <c r="F3990" s="1"/>
      <c r="G3990" s="1"/>
      <c r="H3990" s="1"/>
      <c r="I3990" s="99"/>
      <c r="J3990" s="1"/>
      <c r="K3990" s="99"/>
      <c r="L3990" s="99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99"/>
      <c r="Z3990" s="1"/>
      <c r="AA3990" s="1"/>
      <c r="AB3990" s="1"/>
      <c r="AC3990" s="99"/>
      <c r="AD3990" s="1"/>
      <c r="AE3990" s="1"/>
      <c r="AF3990" s="1"/>
      <c r="AG3990" s="1"/>
      <c r="AH3990" s="1"/>
      <c r="AI3990" s="1"/>
    </row>
    <row r="3991" spans="4:35">
      <c r="D3991" s="1"/>
      <c r="E3991" s="1"/>
      <c r="F3991" s="1"/>
      <c r="G3991" s="1"/>
      <c r="H3991" s="1"/>
      <c r="I3991" s="99"/>
      <c r="J3991" s="99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</row>
    <row r="3992" spans="4:35">
      <c r="D3992" s="1"/>
      <c r="E3992" s="1"/>
      <c r="F3992" s="1"/>
      <c r="G3992" s="1"/>
      <c r="H3992" s="1"/>
      <c r="I3992" s="99"/>
      <c r="J3992" s="99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</row>
    <row r="3993" spans="4:35">
      <c r="D3993" s="1"/>
      <c r="E3993" s="1"/>
      <c r="F3993" s="1"/>
      <c r="G3993" s="1"/>
      <c r="H3993" s="1"/>
      <c r="I3993" s="99"/>
      <c r="J3993" s="99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</row>
    <row r="3994" spans="4:35">
      <c r="D3994" s="1"/>
      <c r="E3994" s="1"/>
      <c r="F3994" s="1"/>
      <c r="G3994" s="1"/>
      <c r="H3994" s="1"/>
      <c r="I3994" s="99"/>
      <c r="J3994" s="99"/>
      <c r="K3994" s="99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</row>
    <row r="3995" spans="4:35">
      <c r="D3995" s="1"/>
      <c r="E3995" s="1"/>
      <c r="F3995" s="1"/>
      <c r="G3995" s="1"/>
      <c r="H3995" s="1"/>
      <c r="I3995" s="99"/>
      <c r="J3995" s="1"/>
      <c r="K3995" s="99"/>
      <c r="L3995" s="99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</row>
    <row r="3996" spans="4:35">
      <c r="D3996" s="1"/>
      <c r="E3996" s="1"/>
      <c r="F3996" s="1"/>
      <c r="G3996" s="1"/>
      <c r="H3996" s="1"/>
      <c r="I3996" s="99"/>
      <c r="J3996" s="99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</row>
    <row r="3997" spans="4:35">
      <c r="D3997" s="1"/>
      <c r="E3997" s="1"/>
      <c r="F3997" s="1"/>
      <c r="G3997" s="1"/>
      <c r="H3997" s="1"/>
      <c r="I3997" s="99"/>
      <c r="J3997" s="99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</row>
    <row r="3998" spans="4:35">
      <c r="D3998" s="1"/>
      <c r="E3998" s="1"/>
      <c r="F3998" s="1"/>
      <c r="G3998" s="1"/>
      <c r="H3998" s="1"/>
      <c r="I3998" s="99"/>
      <c r="J3998" s="99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</row>
    <row r="3999" spans="4:35">
      <c r="D3999" s="1"/>
      <c r="E3999" s="1"/>
      <c r="F3999" s="1"/>
      <c r="G3999" s="1"/>
      <c r="H3999" s="1"/>
      <c r="I3999" s="99"/>
      <c r="J3999" s="99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</row>
    <row r="4000" spans="4:35">
      <c r="D4000" s="1"/>
      <c r="E4000" s="1"/>
      <c r="F4000" s="1"/>
      <c r="G4000" s="1"/>
      <c r="H4000" s="1"/>
      <c r="I4000" s="99"/>
      <c r="J4000" s="99"/>
      <c r="K4000" s="99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</row>
    <row r="4001" spans="4:35">
      <c r="D4001" s="1"/>
      <c r="E4001" s="1"/>
      <c r="F4001" s="1"/>
      <c r="G4001" s="1"/>
      <c r="H4001" s="1"/>
      <c r="I4001" s="99"/>
      <c r="J4001" s="99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</row>
    <row r="4002" spans="4:35">
      <c r="D4002" s="1"/>
      <c r="E4002" s="1"/>
      <c r="F4002" s="1"/>
      <c r="G4002" s="1"/>
      <c r="H4002" s="1"/>
      <c r="I4002" s="99"/>
      <c r="J4002" s="1"/>
      <c r="K4002" s="99"/>
      <c r="L4002" s="99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99"/>
      <c r="Z4002" s="1"/>
      <c r="AA4002" s="1"/>
      <c r="AB4002" s="1"/>
      <c r="AC4002" s="99"/>
      <c r="AD4002" s="1"/>
      <c r="AE4002" s="1"/>
      <c r="AF4002" s="1"/>
      <c r="AG4002" s="1"/>
      <c r="AH4002" s="1"/>
      <c r="AI4002" s="1"/>
    </row>
    <row r="4003" spans="4:35">
      <c r="D4003" s="1"/>
      <c r="E4003" s="1"/>
      <c r="F4003" s="1"/>
      <c r="G4003" s="1"/>
      <c r="H4003" s="1"/>
      <c r="I4003" s="99"/>
      <c r="J4003" s="1"/>
      <c r="K4003" s="99"/>
      <c r="L4003" s="99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99"/>
      <c r="Z4003" s="1"/>
      <c r="AA4003" s="1"/>
      <c r="AB4003" s="1"/>
      <c r="AC4003" s="99"/>
      <c r="AD4003" s="1"/>
      <c r="AE4003" s="1"/>
      <c r="AF4003" s="1"/>
      <c r="AG4003" s="1"/>
      <c r="AH4003" s="1"/>
      <c r="AI4003" s="1"/>
    </row>
    <row r="4004" spans="4:35">
      <c r="D4004" s="1"/>
      <c r="E4004" s="1"/>
      <c r="F4004" s="1"/>
      <c r="G4004" s="1"/>
      <c r="H4004" s="1"/>
      <c r="I4004" s="99"/>
      <c r="J4004" s="99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</row>
    <row r="4005" spans="4:35">
      <c r="D4005" s="1"/>
      <c r="E4005" s="1"/>
      <c r="F4005" s="1"/>
      <c r="G4005" s="1"/>
      <c r="H4005" s="1"/>
      <c r="I4005" s="99"/>
      <c r="J4005" s="99"/>
      <c r="K4005" s="99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</row>
    <row r="4006" spans="4:35">
      <c r="D4006" s="1"/>
      <c r="E4006" s="1"/>
      <c r="F4006" s="1"/>
      <c r="G4006" s="1"/>
      <c r="H4006" s="1"/>
      <c r="I4006" s="99"/>
      <c r="J4006" s="99"/>
      <c r="K4006" s="99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</row>
    <row r="4007" spans="4:35">
      <c r="D4007" s="1"/>
      <c r="E4007" s="1"/>
      <c r="F4007" s="1"/>
      <c r="G4007" s="1"/>
      <c r="H4007" s="1"/>
      <c r="I4007" s="99"/>
      <c r="J4007" s="99"/>
      <c r="K4007" s="99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</row>
    <row r="4008" spans="4:35">
      <c r="D4008" s="1"/>
      <c r="E4008" s="1"/>
      <c r="F4008" s="1"/>
      <c r="G4008" s="1"/>
      <c r="H4008" s="1"/>
      <c r="I4008" s="99"/>
      <c r="J4008" s="99"/>
      <c r="K4008" s="99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</row>
    <row r="4009" spans="4:35">
      <c r="D4009" s="1"/>
      <c r="E4009" s="1"/>
      <c r="F4009" s="1"/>
      <c r="G4009" s="1"/>
      <c r="H4009" s="1"/>
      <c r="I4009" s="99"/>
      <c r="J4009" s="99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</row>
    <row r="4010" spans="4:35">
      <c r="D4010" s="1"/>
      <c r="E4010" s="1"/>
      <c r="F4010" s="1"/>
      <c r="G4010" s="1"/>
      <c r="H4010" s="1"/>
      <c r="I4010" s="99"/>
      <c r="J4010" s="99"/>
      <c r="K4010" s="99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</row>
    <row r="4011" spans="4:35">
      <c r="D4011" s="1"/>
      <c r="E4011" s="1"/>
      <c r="F4011" s="1"/>
      <c r="G4011" s="1"/>
      <c r="H4011" s="1"/>
      <c r="I4011" s="99"/>
      <c r="J4011" s="99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</row>
    <row r="4012" spans="4:35">
      <c r="D4012" s="1"/>
      <c r="E4012" s="1"/>
      <c r="F4012" s="1"/>
      <c r="G4012" s="1"/>
      <c r="H4012" s="1"/>
      <c r="I4012" s="99"/>
      <c r="J4012" s="99"/>
      <c r="K4012" s="99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</row>
    <row r="4013" spans="4:35">
      <c r="D4013" s="1"/>
      <c r="E4013" s="1"/>
      <c r="F4013" s="1"/>
      <c r="G4013" s="1"/>
      <c r="H4013" s="1"/>
      <c r="I4013" s="99"/>
      <c r="J4013" s="99"/>
      <c r="K4013" s="99"/>
      <c r="L4013" s="99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</row>
    <row r="4014" spans="4:35">
      <c r="D4014" s="1"/>
      <c r="E4014" s="1"/>
      <c r="F4014" s="1"/>
      <c r="G4014" s="1"/>
      <c r="H4014" s="1"/>
      <c r="I4014" s="99"/>
      <c r="J4014" s="99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</row>
    <row r="4015" spans="4:35">
      <c r="D4015" s="1"/>
      <c r="E4015" s="1"/>
      <c r="F4015" s="1"/>
      <c r="G4015" s="1"/>
      <c r="H4015" s="1"/>
      <c r="I4015" s="99"/>
      <c r="J4015" s="99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</row>
    <row r="4016" spans="4:35">
      <c r="D4016" s="1"/>
      <c r="E4016" s="1"/>
      <c r="F4016" s="1"/>
      <c r="G4016" s="1"/>
      <c r="H4016" s="1"/>
      <c r="I4016" s="99"/>
      <c r="J4016" s="99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</row>
    <row r="4017" spans="4:35">
      <c r="D4017" s="1"/>
      <c r="E4017" s="1"/>
      <c r="F4017" s="1"/>
      <c r="G4017" s="1"/>
      <c r="H4017" s="1"/>
      <c r="I4017" s="99"/>
      <c r="J4017" s="1"/>
      <c r="K4017" s="99"/>
      <c r="L4017" s="99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99"/>
      <c r="Z4017" s="1"/>
      <c r="AA4017" s="1"/>
      <c r="AB4017" s="1"/>
      <c r="AC4017" s="99"/>
      <c r="AD4017" s="1"/>
      <c r="AE4017" s="1"/>
      <c r="AF4017" s="1"/>
      <c r="AG4017" s="1"/>
      <c r="AH4017" s="1"/>
      <c r="AI4017" s="1"/>
    </row>
    <row r="4018" spans="4:35">
      <c r="D4018" s="1"/>
      <c r="E4018" s="1"/>
      <c r="F4018" s="1"/>
      <c r="G4018" s="1"/>
      <c r="H4018" s="1"/>
      <c r="I4018" s="99"/>
      <c r="J4018" s="1"/>
      <c r="K4018" s="99"/>
      <c r="L4018" s="99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99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</row>
    <row r="4019" spans="4:35">
      <c r="D4019" s="1"/>
      <c r="E4019" s="1"/>
      <c r="F4019" s="1"/>
      <c r="G4019" s="1"/>
      <c r="H4019" s="1"/>
      <c r="I4019" s="99"/>
      <c r="J4019" s="99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</row>
    <row r="4020" spans="4:35">
      <c r="D4020" s="1"/>
      <c r="E4020" s="1"/>
      <c r="F4020" s="1"/>
      <c r="G4020" s="1"/>
      <c r="H4020" s="1"/>
      <c r="I4020" s="99"/>
      <c r="J4020" s="99"/>
      <c r="K4020" s="99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</row>
    <row r="4021" spans="4:35">
      <c r="D4021" s="1"/>
      <c r="E4021" s="1"/>
      <c r="F4021" s="1"/>
      <c r="G4021" s="1"/>
      <c r="H4021" s="1"/>
      <c r="I4021" s="99"/>
      <c r="J4021" s="99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</row>
    <row r="4022" spans="4:35">
      <c r="D4022" s="1"/>
      <c r="E4022" s="1"/>
      <c r="F4022" s="1"/>
      <c r="G4022" s="1"/>
      <c r="H4022" s="1"/>
      <c r="I4022" s="99"/>
      <c r="J4022" s="99"/>
      <c r="K4022" s="99"/>
      <c r="L4022" s="99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</row>
    <row r="4023" spans="4:35">
      <c r="D4023" s="1"/>
      <c r="E4023" s="1"/>
      <c r="F4023" s="1"/>
      <c r="G4023" s="1"/>
      <c r="H4023" s="1"/>
      <c r="I4023" s="99"/>
      <c r="J4023" s="99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</row>
    <row r="4024" spans="4:35">
      <c r="D4024" s="1"/>
      <c r="E4024" s="1"/>
      <c r="F4024" s="1"/>
      <c r="G4024" s="1"/>
      <c r="H4024" s="1"/>
      <c r="I4024" s="99"/>
      <c r="J4024" s="99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</row>
    <row r="4025" spans="4:35">
      <c r="D4025" s="1"/>
      <c r="E4025" s="1"/>
      <c r="F4025" s="1"/>
      <c r="G4025" s="1"/>
      <c r="H4025" s="1"/>
      <c r="I4025" s="99"/>
      <c r="J4025" s="1"/>
      <c r="K4025" s="99"/>
      <c r="L4025" s="99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99"/>
      <c r="Z4025" s="1"/>
      <c r="AA4025" s="1"/>
      <c r="AB4025" s="1"/>
      <c r="AC4025" s="99"/>
      <c r="AD4025" s="1"/>
      <c r="AE4025" s="1"/>
      <c r="AF4025" s="1"/>
      <c r="AG4025" s="1"/>
      <c r="AH4025" s="1"/>
      <c r="AI4025" s="1"/>
    </row>
    <row r="4026" spans="4:35">
      <c r="D4026" s="1"/>
      <c r="E4026" s="1"/>
      <c r="F4026" s="1"/>
      <c r="G4026" s="1"/>
      <c r="H4026" s="1"/>
      <c r="I4026" s="99"/>
      <c r="J4026" s="99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</row>
    <row r="4027" spans="4:35">
      <c r="D4027" s="1"/>
      <c r="E4027" s="1"/>
      <c r="F4027" s="1"/>
      <c r="G4027" s="1"/>
      <c r="H4027" s="1"/>
      <c r="I4027" s="99"/>
      <c r="J4027" s="99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</row>
    <row r="4028" spans="4:35">
      <c r="D4028" s="1"/>
      <c r="E4028" s="1"/>
      <c r="F4028" s="1"/>
      <c r="G4028" s="1"/>
      <c r="H4028" s="1"/>
      <c r="I4028" s="99"/>
      <c r="J4028" s="99"/>
      <c r="K4028" s="99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</row>
    <row r="4029" spans="4:35">
      <c r="D4029" s="1"/>
      <c r="E4029" s="1"/>
      <c r="F4029" s="1"/>
      <c r="G4029" s="1"/>
      <c r="H4029" s="1"/>
      <c r="I4029" s="99"/>
      <c r="J4029" s="1"/>
      <c r="K4029" s="99"/>
      <c r="L4029" s="99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99"/>
      <c r="Z4029" s="1"/>
      <c r="AA4029" s="1"/>
      <c r="AB4029" s="1"/>
      <c r="AC4029" s="99"/>
      <c r="AD4029" s="1"/>
      <c r="AE4029" s="1"/>
      <c r="AF4029" s="1"/>
      <c r="AG4029" s="1"/>
      <c r="AH4029" s="1"/>
      <c r="AI4029" s="1"/>
    </row>
    <row r="4030" spans="4:35">
      <c r="D4030" s="1"/>
      <c r="E4030" s="1"/>
      <c r="F4030" s="1"/>
      <c r="G4030" s="1"/>
      <c r="H4030" s="1"/>
      <c r="I4030" s="99"/>
      <c r="J4030" s="99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</row>
    <row r="4031" spans="4:35">
      <c r="D4031" s="1"/>
      <c r="E4031" s="1"/>
      <c r="F4031" s="1"/>
      <c r="G4031" s="1"/>
      <c r="H4031" s="1"/>
      <c r="I4031" s="99"/>
      <c r="J4031" s="99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</row>
    <row r="4032" spans="4:35">
      <c r="D4032" s="1"/>
      <c r="E4032" s="1"/>
      <c r="F4032" s="1"/>
      <c r="G4032" s="1"/>
      <c r="H4032" s="1"/>
      <c r="I4032" s="99"/>
      <c r="J4032" s="99"/>
      <c r="K4032" s="99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</row>
    <row r="4033" spans="4:35">
      <c r="D4033" s="1"/>
      <c r="E4033" s="1"/>
      <c r="F4033" s="1"/>
      <c r="G4033" s="1"/>
      <c r="H4033" s="1"/>
      <c r="I4033" s="99"/>
      <c r="J4033" s="1"/>
      <c r="K4033" s="99"/>
      <c r="L4033" s="99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99"/>
      <c r="Z4033" s="1"/>
      <c r="AA4033" s="1"/>
      <c r="AB4033" s="1"/>
      <c r="AC4033" s="99"/>
      <c r="AD4033" s="1"/>
      <c r="AE4033" s="1"/>
      <c r="AF4033" s="1"/>
      <c r="AG4033" s="1"/>
      <c r="AH4033" s="1"/>
      <c r="AI4033" s="1"/>
    </row>
    <row r="4034" spans="4:35">
      <c r="D4034" s="1"/>
      <c r="E4034" s="1"/>
      <c r="F4034" s="1"/>
      <c r="G4034" s="1"/>
      <c r="H4034" s="1"/>
      <c r="I4034" s="99"/>
      <c r="J4034" s="99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</row>
    <row r="4035" spans="4:35">
      <c r="D4035" s="1"/>
      <c r="E4035" s="1"/>
      <c r="F4035" s="1"/>
      <c r="G4035" s="1"/>
      <c r="H4035" s="1"/>
      <c r="I4035" s="99"/>
      <c r="J4035" s="99"/>
      <c r="K4035" s="99"/>
      <c r="L4035" s="99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</row>
    <row r="4036" spans="4:35">
      <c r="D4036" s="1"/>
      <c r="E4036" s="1"/>
      <c r="F4036" s="1"/>
      <c r="G4036" s="1"/>
      <c r="H4036" s="1"/>
      <c r="I4036" s="99"/>
      <c r="J4036" s="1"/>
      <c r="K4036" s="99"/>
      <c r="L4036" s="99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99"/>
      <c r="Z4036" s="1"/>
      <c r="AA4036" s="1"/>
      <c r="AB4036" s="1"/>
      <c r="AC4036" s="99"/>
      <c r="AD4036" s="1"/>
      <c r="AE4036" s="1"/>
      <c r="AF4036" s="1"/>
      <c r="AG4036" s="1"/>
      <c r="AH4036" s="1"/>
      <c r="AI4036" s="1"/>
    </row>
    <row r="4037" spans="4:35">
      <c r="D4037" s="1"/>
      <c r="E4037" s="1"/>
      <c r="F4037" s="1"/>
      <c r="G4037" s="1"/>
      <c r="H4037" s="1"/>
      <c r="I4037" s="99"/>
      <c r="J4037" s="1"/>
      <c r="K4037" s="99"/>
      <c r="L4037" s="99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99"/>
      <c r="Z4037" s="1"/>
      <c r="AA4037" s="1"/>
      <c r="AB4037" s="1"/>
      <c r="AC4037" s="99"/>
      <c r="AD4037" s="1"/>
      <c r="AE4037" s="1"/>
      <c r="AF4037" s="1"/>
      <c r="AG4037" s="1"/>
      <c r="AH4037" s="1"/>
      <c r="AI4037" s="1"/>
    </row>
    <row r="4038" spans="4:35">
      <c r="D4038" s="1"/>
      <c r="E4038" s="1"/>
      <c r="F4038" s="1"/>
      <c r="G4038" s="1"/>
      <c r="H4038" s="1"/>
      <c r="I4038" s="99"/>
      <c r="J4038" s="99"/>
      <c r="K4038" s="99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</row>
    <row r="4039" spans="4:35">
      <c r="D4039" s="1"/>
      <c r="E4039" s="1"/>
      <c r="F4039" s="1"/>
      <c r="G4039" s="1"/>
      <c r="H4039" s="1"/>
      <c r="I4039" s="99"/>
      <c r="J4039" s="99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</row>
    <row r="4040" spans="4:35">
      <c r="D4040" s="1"/>
      <c r="E4040" s="1"/>
      <c r="F4040" s="1"/>
      <c r="G4040" s="1"/>
      <c r="H4040" s="1"/>
      <c r="I4040" s="99"/>
      <c r="J4040" s="99"/>
      <c r="K4040" s="99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</row>
    <row r="4041" spans="4:35">
      <c r="D4041" s="1"/>
      <c r="E4041" s="1"/>
      <c r="F4041" s="1"/>
      <c r="G4041" s="1"/>
      <c r="H4041" s="1"/>
      <c r="I4041" s="99"/>
      <c r="J4041" s="1"/>
      <c r="K4041" s="99"/>
      <c r="L4041" s="99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99"/>
      <c r="Z4041" s="1"/>
      <c r="AA4041" s="1"/>
      <c r="AB4041" s="1"/>
      <c r="AC4041" s="99"/>
      <c r="AD4041" s="1"/>
      <c r="AE4041" s="1"/>
      <c r="AF4041" s="1"/>
      <c r="AG4041" s="1"/>
      <c r="AH4041" s="1"/>
      <c r="AI4041" s="1"/>
    </row>
    <row r="4042" spans="4:35">
      <c r="D4042" s="1"/>
      <c r="E4042" s="1"/>
      <c r="F4042" s="1"/>
      <c r="G4042" s="1"/>
      <c r="H4042" s="1"/>
      <c r="I4042" s="99"/>
      <c r="J4042" s="99"/>
      <c r="K4042" s="99"/>
      <c r="L4042" s="99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</row>
    <row r="4043" spans="4:35">
      <c r="D4043" s="1"/>
      <c r="E4043" s="1"/>
      <c r="F4043" s="1"/>
      <c r="G4043" s="1"/>
      <c r="H4043" s="1"/>
      <c r="I4043" s="99"/>
      <c r="J4043" s="99"/>
      <c r="K4043" s="99"/>
      <c r="L4043" s="99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</row>
    <row r="4044" spans="4:35">
      <c r="D4044" s="1"/>
      <c r="E4044" s="1"/>
      <c r="F4044" s="1"/>
      <c r="G4044" s="1"/>
      <c r="H4044" s="1"/>
      <c r="I4044" s="99"/>
      <c r="J4044" s="99"/>
      <c r="K4044" s="99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</row>
    <row r="4045" spans="4:35">
      <c r="D4045" s="1"/>
      <c r="E4045" s="1"/>
      <c r="F4045" s="1"/>
      <c r="G4045" s="1"/>
      <c r="H4045" s="1"/>
      <c r="I4045" s="99"/>
      <c r="J4045" s="1"/>
      <c r="K4045" s="99"/>
      <c r="L4045" s="99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99"/>
      <c r="Z4045" s="1"/>
      <c r="AA4045" s="1"/>
      <c r="AB4045" s="1"/>
      <c r="AC4045" s="99"/>
      <c r="AD4045" s="1"/>
      <c r="AE4045" s="1"/>
      <c r="AF4045" s="1"/>
      <c r="AG4045" s="1"/>
      <c r="AH4045" s="1"/>
      <c r="AI4045" s="1"/>
    </row>
    <row r="4046" spans="4:35">
      <c r="D4046" s="1"/>
      <c r="E4046" s="1"/>
      <c r="F4046" s="1"/>
      <c r="G4046" s="1"/>
      <c r="H4046" s="1"/>
      <c r="I4046" s="99"/>
      <c r="J4046" s="99"/>
      <c r="K4046" s="99"/>
      <c r="L4046" s="99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</row>
    <row r="4047" spans="4:35">
      <c r="D4047" s="1"/>
      <c r="E4047" s="1"/>
      <c r="F4047" s="1"/>
      <c r="G4047" s="1"/>
      <c r="H4047" s="1"/>
      <c r="I4047" s="99"/>
      <c r="J4047" s="1"/>
      <c r="K4047" s="99"/>
      <c r="L4047" s="99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</row>
    <row r="4048" spans="4:35">
      <c r="D4048" s="1"/>
      <c r="E4048" s="1"/>
      <c r="F4048" s="1"/>
      <c r="G4048" s="1"/>
      <c r="H4048" s="1"/>
      <c r="I4048" s="99"/>
      <c r="J4048" s="99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</row>
    <row r="4049" spans="4:35">
      <c r="D4049" s="1"/>
      <c r="E4049" s="1"/>
      <c r="F4049" s="1"/>
      <c r="G4049" s="1"/>
      <c r="H4049" s="1"/>
      <c r="I4049" s="99"/>
      <c r="J4049" s="1"/>
      <c r="K4049" s="99"/>
      <c r="L4049" s="99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99"/>
      <c r="Z4049" s="1"/>
      <c r="AA4049" s="1"/>
      <c r="AB4049" s="1"/>
      <c r="AC4049" s="99"/>
      <c r="AD4049" s="1"/>
      <c r="AE4049" s="1"/>
      <c r="AF4049" s="1"/>
      <c r="AG4049" s="1"/>
      <c r="AH4049" s="1"/>
      <c r="AI4049" s="1"/>
    </row>
    <row r="4050" spans="4:35">
      <c r="D4050" s="1"/>
      <c r="E4050" s="1"/>
      <c r="F4050" s="1"/>
      <c r="G4050" s="1"/>
      <c r="H4050" s="1"/>
      <c r="I4050" s="99"/>
      <c r="J4050" s="99"/>
      <c r="K4050" s="99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</row>
    <row r="4051" spans="4:35">
      <c r="D4051" s="1"/>
      <c r="E4051" s="1"/>
      <c r="F4051" s="1"/>
      <c r="G4051" s="1"/>
      <c r="H4051" s="1"/>
      <c r="I4051" s="99"/>
      <c r="J4051" s="1"/>
      <c r="K4051" s="99"/>
      <c r="L4051" s="99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99"/>
      <c r="Z4051" s="1"/>
      <c r="AA4051" s="1"/>
      <c r="AB4051" s="1"/>
      <c r="AC4051" s="99"/>
      <c r="AD4051" s="1"/>
      <c r="AE4051" s="1"/>
      <c r="AF4051" s="1"/>
      <c r="AG4051" s="1"/>
      <c r="AH4051" s="1"/>
      <c r="AI4051" s="1"/>
    </row>
    <row r="4052" spans="4:35">
      <c r="D4052" s="1"/>
      <c r="E4052" s="1"/>
      <c r="F4052" s="1"/>
      <c r="G4052" s="1"/>
      <c r="H4052" s="1"/>
      <c r="I4052" s="99"/>
      <c r="J4052" s="99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</row>
    <row r="4053" spans="4:35">
      <c r="D4053" s="1"/>
      <c r="E4053" s="1"/>
      <c r="F4053" s="1"/>
      <c r="G4053" s="1"/>
      <c r="H4053" s="1"/>
      <c r="I4053" s="99"/>
      <c r="J4053" s="1"/>
      <c r="K4053" s="99"/>
      <c r="L4053" s="99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99"/>
      <c r="Z4053" s="1"/>
      <c r="AA4053" s="1"/>
      <c r="AB4053" s="1"/>
      <c r="AC4053" s="99"/>
      <c r="AD4053" s="1"/>
      <c r="AE4053" s="1"/>
      <c r="AF4053" s="1"/>
      <c r="AG4053" s="1"/>
      <c r="AH4053" s="1"/>
      <c r="AI4053" s="1"/>
    </row>
    <row r="4054" spans="4:35">
      <c r="D4054" s="1"/>
      <c r="E4054" s="1"/>
      <c r="F4054" s="1"/>
      <c r="G4054" s="1"/>
      <c r="H4054" s="1"/>
      <c r="I4054" s="99"/>
      <c r="J4054" s="1"/>
      <c r="K4054" s="99"/>
      <c r="L4054" s="99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99"/>
      <c r="Z4054" s="1"/>
      <c r="AA4054" s="1"/>
      <c r="AB4054" s="1"/>
      <c r="AC4054" s="99"/>
      <c r="AD4054" s="1"/>
      <c r="AE4054" s="1"/>
      <c r="AF4054" s="1"/>
      <c r="AG4054" s="1"/>
      <c r="AH4054" s="1"/>
      <c r="AI4054" s="1"/>
    </row>
    <row r="4055" spans="4:35">
      <c r="D4055" s="1"/>
      <c r="E4055" s="1"/>
      <c r="F4055" s="1"/>
      <c r="G4055" s="1"/>
      <c r="H4055" s="1"/>
      <c r="I4055" s="99"/>
      <c r="J4055" s="99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</row>
    <row r="4056" spans="4:35">
      <c r="D4056" s="1"/>
      <c r="E4056" s="1"/>
      <c r="F4056" s="1"/>
      <c r="G4056" s="1"/>
      <c r="H4056" s="1"/>
      <c r="I4056" s="99"/>
      <c r="J4056" s="99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</row>
    <row r="4057" spans="4:35">
      <c r="D4057" s="1"/>
      <c r="E4057" s="1"/>
      <c r="F4057" s="1"/>
      <c r="G4057" s="1"/>
      <c r="H4057" s="1"/>
      <c r="I4057" s="99"/>
      <c r="J4057" s="1"/>
      <c r="K4057" s="99"/>
      <c r="L4057" s="99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99"/>
      <c r="Z4057" s="1"/>
      <c r="AA4057" s="1"/>
      <c r="AB4057" s="1"/>
      <c r="AC4057" s="99"/>
      <c r="AD4057" s="1"/>
      <c r="AE4057" s="1"/>
      <c r="AF4057" s="1"/>
      <c r="AG4057" s="1"/>
      <c r="AH4057" s="1"/>
      <c r="AI4057" s="1"/>
    </row>
    <row r="4058" spans="4:35">
      <c r="D4058" s="1"/>
      <c r="E4058" s="1"/>
      <c r="F4058" s="1"/>
      <c r="G4058" s="1"/>
      <c r="H4058" s="1"/>
      <c r="I4058" s="99"/>
      <c r="J4058" s="99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</row>
    <row r="4059" spans="4:35">
      <c r="D4059" s="1"/>
      <c r="E4059" s="1"/>
      <c r="F4059" s="1"/>
      <c r="G4059" s="1"/>
      <c r="H4059" s="1"/>
      <c r="I4059" s="99"/>
      <c r="J4059" s="99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</row>
    <row r="4060" spans="4:35">
      <c r="D4060" s="1"/>
      <c r="E4060" s="1"/>
      <c r="F4060" s="1"/>
      <c r="G4060" s="1"/>
      <c r="H4060" s="1"/>
      <c r="I4060" s="99"/>
      <c r="J4060" s="99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</row>
    <row r="4061" spans="4:35">
      <c r="D4061" s="1"/>
      <c r="E4061" s="1"/>
      <c r="F4061" s="1"/>
      <c r="G4061" s="1"/>
      <c r="H4061" s="1"/>
      <c r="I4061" s="99"/>
      <c r="J4061" s="99"/>
      <c r="K4061" s="99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</row>
    <row r="4062" spans="4:35">
      <c r="D4062" s="1"/>
      <c r="E4062" s="1"/>
      <c r="F4062" s="1"/>
      <c r="G4062" s="1"/>
      <c r="H4062" s="1"/>
      <c r="I4062" s="99"/>
      <c r="J4062" s="99"/>
      <c r="K4062" s="99"/>
      <c r="L4062" s="99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99"/>
      <c r="Z4062" s="1"/>
      <c r="AA4062" s="1"/>
      <c r="AB4062" s="1"/>
      <c r="AC4062" s="99"/>
      <c r="AD4062" s="1"/>
      <c r="AE4062" s="1"/>
      <c r="AF4062" s="1"/>
      <c r="AG4062" s="1"/>
      <c r="AH4062" s="1"/>
      <c r="AI4062" s="1"/>
    </row>
    <row r="4063" spans="4:35">
      <c r="D4063" s="1"/>
      <c r="E4063" s="1"/>
      <c r="F4063" s="1"/>
      <c r="G4063" s="1"/>
      <c r="H4063" s="1"/>
      <c r="I4063" s="99"/>
      <c r="J4063" s="99"/>
      <c r="K4063" s="99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</row>
    <row r="4064" spans="4:35">
      <c r="D4064" s="1"/>
      <c r="E4064" s="1"/>
      <c r="F4064" s="1"/>
      <c r="G4064" s="1"/>
      <c r="H4064" s="1"/>
      <c r="I4064" s="99"/>
      <c r="J4064" s="1"/>
      <c r="K4064" s="99"/>
      <c r="L4064" s="99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99"/>
      <c r="Z4064" s="1"/>
      <c r="AA4064" s="1"/>
      <c r="AB4064" s="1"/>
      <c r="AC4064" s="99"/>
      <c r="AD4064" s="1"/>
      <c r="AE4064" s="1"/>
      <c r="AF4064" s="1"/>
      <c r="AG4064" s="1"/>
      <c r="AH4064" s="1"/>
      <c r="AI4064" s="1"/>
    </row>
    <row r="4065" spans="4:35">
      <c r="D4065" s="1"/>
      <c r="E4065" s="1"/>
      <c r="F4065" s="1"/>
      <c r="G4065" s="1"/>
      <c r="H4065" s="1"/>
      <c r="I4065" s="99"/>
      <c r="J4065" s="1"/>
      <c r="K4065" s="99"/>
      <c r="L4065" s="99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99"/>
      <c r="Z4065" s="1"/>
      <c r="AA4065" s="1"/>
      <c r="AB4065" s="1"/>
      <c r="AC4065" s="99"/>
      <c r="AD4065" s="1"/>
      <c r="AE4065" s="1"/>
      <c r="AF4065" s="1"/>
      <c r="AG4065" s="1"/>
      <c r="AH4065" s="1"/>
      <c r="AI4065" s="1"/>
    </row>
    <row r="4066" spans="4:35">
      <c r="D4066" s="1"/>
      <c r="E4066" s="1"/>
      <c r="F4066" s="1"/>
      <c r="G4066" s="1"/>
      <c r="H4066" s="1"/>
      <c r="I4066" s="99"/>
      <c r="J4066" s="1"/>
      <c r="K4066" s="99"/>
      <c r="L4066" s="99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99"/>
      <c r="Z4066" s="1"/>
      <c r="AA4066" s="1"/>
      <c r="AB4066" s="1"/>
      <c r="AC4066" s="99"/>
      <c r="AD4066" s="1"/>
      <c r="AE4066" s="1"/>
      <c r="AF4066" s="1"/>
      <c r="AG4066" s="1"/>
      <c r="AH4066" s="1"/>
      <c r="AI4066" s="1"/>
    </row>
    <row r="4067" spans="4:35">
      <c r="D4067" s="1"/>
      <c r="E4067" s="1"/>
      <c r="F4067" s="1"/>
      <c r="G4067" s="1"/>
      <c r="H4067" s="1"/>
      <c r="I4067" s="99"/>
      <c r="J4067" s="99"/>
      <c r="K4067" s="99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</row>
    <row r="4068" spans="4:35">
      <c r="D4068" s="1"/>
      <c r="E4068" s="1"/>
      <c r="F4068" s="1"/>
      <c r="G4068" s="1"/>
      <c r="H4068" s="1"/>
      <c r="I4068" s="99"/>
      <c r="J4068" s="99"/>
      <c r="K4068" s="99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</row>
    <row r="4069" spans="4:35">
      <c r="D4069" s="1"/>
      <c r="E4069" s="1"/>
      <c r="F4069" s="1"/>
      <c r="G4069" s="1"/>
      <c r="H4069" s="1"/>
      <c r="I4069" s="99"/>
      <c r="J4069" s="99"/>
      <c r="K4069" s="99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</row>
    <row r="4070" spans="4:35">
      <c r="D4070" s="1"/>
      <c r="E4070" s="1"/>
      <c r="F4070" s="1"/>
      <c r="G4070" s="1"/>
      <c r="H4070" s="1"/>
      <c r="I4070" s="99"/>
      <c r="J4070" s="1"/>
      <c r="K4070" s="99"/>
      <c r="L4070" s="99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99"/>
      <c r="Z4070" s="1"/>
      <c r="AA4070" s="1"/>
      <c r="AB4070" s="1"/>
      <c r="AC4070" s="99"/>
      <c r="AD4070" s="1"/>
      <c r="AE4070" s="1"/>
      <c r="AF4070" s="1"/>
      <c r="AG4070" s="1"/>
      <c r="AH4070" s="1"/>
      <c r="AI4070" s="1"/>
    </row>
    <row r="4071" spans="4:35">
      <c r="D4071" s="1"/>
      <c r="E4071" s="1"/>
      <c r="F4071" s="1"/>
      <c r="G4071" s="1"/>
      <c r="H4071" s="1"/>
      <c r="I4071" s="99"/>
      <c r="J4071" s="1"/>
      <c r="K4071" s="99"/>
      <c r="L4071" s="99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99"/>
      <c r="Z4071" s="1"/>
      <c r="AA4071" s="1"/>
      <c r="AB4071" s="1"/>
      <c r="AC4071" s="99"/>
      <c r="AD4071" s="1"/>
      <c r="AE4071" s="1"/>
      <c r="AF4071" s="1"/>
      <c r="AG4071" s="1"/>
      <c r="AH4071" s="1"/>
      <c r="AI4071" s="1"/>
    </row>
    <row r="4072" spans="4:35">
      <c r="D4072" s="1"/>
      <c r="E4072" s="1"/>
      <c r="F4072" s="1"/>
      <c r="G4072" s="1"/>
      <c r="H4072" s="1"/>
      <c r="I4072" s="99"/>
      <c r="J4072" s="1"/>
      <c r="K4072" s="99"/>
      <c r="L4072" s="99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99"/>
      <c r="Z4072" s="1"/>
      <c r="AA4072" s="1"/>
      <c r="AB4072" s="1"/>
      <c r="AC4072" s="99"/>
      <c r="AD4072" s="1"/>
      <c r="AE4072" s="1"/>
      <c r="AF4072" s="1"/>
      <c r="AG4072" s="1"/>
      <c r="AH4072" s="1"/>
      <c r="AI4072" s="1"/>
    </row>
    <row r="4073" spans="4:35">
      <c r="D4073" s="1"/>
      <c r="E4073" s="1"/>
      <c r="F4073" s="1"/>
      <c r="G4073" s="1"/>
      <c r="H4073" s="1"/>
      <c r="I4073" s="99"/>
      <c r="J4073" s="99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</row>
    <row r="4074" spans="4:35">
      <c r="D4074" s="1"/>
      <c r="E4074" s="1"/>
      <c r="F4074" s="1"/>
      <c r="G4074" s="1"/>
      <c r="H4074" s="1"/>
      <c r="I4074" s="99"/>
      <c r="J4074" s="99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</row>
    <row r="4075" spans="4:35">
      <c r="D4075" s="1"/>
      <c r="E4075" s="1"/>
      <c r="F4075" s="1"/>
      <c r="G4075" s="1"/>
      <c r="H4075" s="1"/>
      <c r="I4075" s="99"/>
      <c r="J4075" s="99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</row>
    <row r="4076" spans="4:35">
      <c r="D4076" s="1"/>
      <c r="E4076" s="1"/>
      <c r="F4076" s="1"/>
      <c r="G4076" s="1"/>
      <c r="H4076" s="1"/>
      <c r="I4076" s="99"/>
      <c r="J4076" s="99"/>
      <c r="K4076" s="99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</row>
    <row r="4077" spans="4:35">
      <c r="D4077" s="1"/>
      <c r="E4077" s="1"/>
      <c r="F4077" s="1"/>
      <c r="G4077" s="1"/>
      <c r="H4077" s="1"/>
      <c r="I4077" s="99"/>
      <c r="J4077" s="99"/>
      <c r="K4077" s="99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</row>
    <row r="4078" spans="4:35">
      <c r="D4078" s="1"/>
      <c r="E4078" s="1"/>
      <c r="F4078" s="1"/>
      <c r="G4078" s="1"/>
      <c r="H4078" s="1"/>
      <c r="I4078" s="99"/>
      <c r="J4078" s="99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</row>
    <row r="4079" spans="4:35">
      <c r="D4079" s="1"/>
      <c r="E4079" s="1"/>
      <c r="F4079" s="1"/>
      <c r="G4079" s="1"/>
      <c r="H4079" s="1"/>
      <c r="I4079" s="99"/>
      <c r="J4079" s="99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</row>
    <row r="4080" spans="4:35">
      <c r="D4080" s="1"/>
      <c r="E4080" s="1"/>
      <c r="F4080" s="1"/>
      <c r="G4080" s="1"/>
      <c r="H4080" s="1"/>
      <c r="I4080" s="99"/>
      <c r="J4080" s="1"/>
      <c r="K4080" s="99"/>
      <c r="L4080" s="99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99"/>
      <c r="Z4080" s="1"/>
      <c r="AA4080" s="1"/>
      <c r="AB4080" s="1"/>
      <c r="AC4080" s="99"/>
      <c r="AD4080" s="1"/>
      <c r="AE4080" s="1"/>
      <c r="AF4080" s="1"/>
      <c r="AG4080" s="1"/>
      <c r="AH4080" s="1"/>
      <c r="AI4080" s="1"/>
    </row>
    <row r="4081" spans="4:35">
      <c r="D4081" s="1"/>
      <c r="E4081" s="1"/>
      <c r="F4081" s="1"/>
      <c r="G4081" s="1"/>
      <c r="H4081" s="1"/>
      <c r="I4081" s="99"/>
      <c r="J4081" s="99"/>
      <c r="K4081" s="99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</row>
    <row r="4082" spans="4:35">
      <c r="D4082" s="1"/>
      <c r="E4082" s="1"/>
      <c r="F4082" s="1"/>
      <c r="G4082" s="1"/>
      <c r="H4082" s="1"/>
      <c r="I4082" s="99"/>
      <c r="J4082" s="99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</row>
    <row r="4083" spans="4:35">
      <c r="D4083" s="1"/>
      <c r="E4083" s="1"/>
      <c r="F4083" s="1"/>
      <c r="G4083" s="1"/>
      <c r="H4083" s="1"/>
      <c r="I4083" s="99"/>
      <c r="J4083" s="99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</row>
    <row r="4084" spans="4:35">
      <c r="D4084" s="1"/>
      <c r="E4084" s="1"/>
      <c r="F4084" s="1"/>
      <c r="G4084" s="1"/>
      <c r="H4084" s="1"/>
      <c r="I4084" s="99"/>
      <c r="J4084" s="1"/>
      <c r="K4084" s="99"/>
      <c r="L4084" s="99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99"/>
      <c r="Z4084" s="1"/>
      <c r="AA4084" s="1"/>
      <c r="AB4084" s="1"/>
      <c r="AC4084" s="99"/>
      <c r="AD4084" s="1"/>
      <c r="AE4084" s="1"/>
      <c r="AF4084" s="1"/>
      <c r="AG4084" s="1"/>
      <c r="AH4084" s="1"/>
      <c r="AI4084" s="1"/>
    </row>
    <row r="4085" spans="4:35">
      <c r="D4085" s="1"/>
      <c r="E4085" s="1"/>
      <c r="F4085" s="1"/>
      <c r="G4085" s="1"/>
      <c r="H4085" s="1"/>
      <c r="I4085" s="99"/>
      <c r="J4085" s="99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</row>
    <row r="4086" spans="4:35">
      <c r="D4086" s="1"/>
      <c r="E4086" s="1"/>
      <c r="F4086" s="1"/>
      <c r="G4086" s="1"/>
      <c r="H4086" s="1"/>
      <c r="I4086" s="99"/>
      <c r="J4086" s="99"/>
      <c r="K4086" s="99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</row>
    <row r="4087" spans="4:35">
      <c r="D4087" s="1"/>
      <c r="E4087" s="1"/>
      <c r="F4087" s="1"/>
      <c r="G4087" s="1"/>
      <c r="H4087" s="1"/>
      <c r="I4087" s="99"/>
      <c r="J4087" s="99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</row>
    <row r="4088" spans="4:35">
      <c r="D4088" s="1"/>
      <c r="E4088" s="1"/>
      <c r="F4088" s="1"/>
      <c r="G4088" s="1"/>
      <c r="H4088" s="1"/>
      <c r="I4088" s="99"/>
      <c r="J4088" s="99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</row>
    <row r="4089" spans="4:35">
      <c r="D4089" s="1"/>
      <c r="E4089" s="1"/>
      <c r="F4089" s="1"/>
      <c r="G4089" s="1"/>
      <c r="H4089" s="1"/>
      <c r="I4089" s="99"/>
      <c r="J4089" s="99"/>
      <c r="K4089" s="99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</row>
    <row r="4090" spans="4:35">
      <c r="D4090" s="1"/>
      <c r="E4090" s="1"/>
      <c r="F4090" s="1"/>
      <c r="G4090" s="1"/>
      <c r="H4090" s="1"/>
      <c r="I4090" s="99"/>
      <c r="J4090" s="99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</row>
    <row r="4091" spans="4:35">
      <c r="D4091" s="1"/>
      <c r="E4091" s="1"/>
      <c r="F4091" s="1"/>
      <c r="G4091" s="1"/>
      <c r="H4091" s="1"/>
      <c r="I4091" s="99"/>
      <c r="J4091" s="1"/>
      <c r="K4091" s="99"/>
      <c r="L4091" s="99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99"/>
      <c r="Z4091" s="1"/>
      <c r="AA4091" s="1"/>
      <c r="AB4091" s="1"/>
      <c r="AC4091" s="99"/>
      <c r="AD4091" s="1"/>
      <c r="AE4091" s="1"/>
      <c r="AF4091" s="1"/>
      <c r="AG4091" s="1"/>
      <c r="AH4091" s="1"/>
      <c r="AI4091" s="1"/>
    </row>
    <row r="4092" spans="4:35">
      <c r="D4092" s="1"/>
      <c r="E4092" s="1"/>
      <c r="F4092" s="1"/>
      <c r="G4092" s="1"/>
      <c r="H4092" s="1"/>
      <c r="I4092" s="99"/>
      <c r="J4092" s="99"/>
      <c r="K4092" s="99"/>
      <c r="L4092" s="99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</row>
    <row r="4093" spans="4:35">
      <c r="D4093" s="1"/>
      <c r="E4093" s="1"/>
      <c r="F4093" s="1"/>
      <c r="G4093" s="1"/>
      <c r="H4093" s="1"/>
      <c r="I4093" s="99"/>
      <c r="J4093" s="99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</row>
    <row r="4094" spans="4:35">
      <c r="D4094" s="1"/>
      <c r="E4094" s="1"/>
      <c r="F4094" s="1"/>
      <c r="G4094" s="1"/>
      <c r="H4094" s="1"/>
      <c r="I4094" s="99"/>
      <c r="J4094" s="1"/>
      <c r="K4094" s="99"/>
      <c r="L4094" s="99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99"/>
      <c r="Z4094" s="1"/>
      <c r="AA4094" s="1"/>
      <c r="AB4094" s="1"/>
      <c r="AC4094" s="99"/>
      <c r="AD4094" s="1"/>
      <c r="AE4094" s="1"/>
      <c r="AF4094" s="1"/>
      <c r="AG4094" s="1"/>
      <c r="AH4094" s="1"/>
      <c r="AI4094" s="1"/>
    </row>
    <row r="4095" spans="4:35">
      <c r="D4095" s="1"/>
      <c r="E4095" s="1"/>
      <c r="F4095" s="1"/>
      <c r="G4095" s="1"/>
      <c r="H4095" s="1"/>
      <c r="I4095" s="99"/>
      <c r="J4095" s="99"/>
      <c r="K4095" s="99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</row>
    <row r="4096" spans="4:35">
      <c r="D4096" s="1"/>
      <c r="E4096" s="1"/>
      <c r="F4096" s="1"/>
      <c r="G4096" s="1"/>
      <c r="H4096" s="1"/>
      <c r="I4096" s="99"/>
      <c r="J4096" s="99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</row>
    <row r="4097" spans="4:35">
      <c r="D4097" s="1"/>
      <c r="E4097" s="1"/>
      <c r="F4097" s="1"/>
      <c r="G4097" s="1"/>
      <c r="H4097" s="1"/>
      <c r="I4097" s="99"/>
      <c r="J4097" s="1"/>
      <c r="K4097" s="99"/>
      <c r="L4097" s="99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99"/>
      <c r="Z4097" s="1"/>
      <c r="AA4097" s="1"/>
      <c r="AB4097" s="1"/>
      <c r="AC4097" s="99"/>
      <c r="AD4097" s="1"/>
      <c r="AE4097" s="1"/>
      <c r="AF4097" s="1"/>
      <c r="AG4097" s="1"/>
      <c r="AH4097" s="1"/>
      <c r="AI4097" s="1"/>
    </row>
    <row r="4098" spans="4:35">
      <c r="D4098" s="1"/>
      <c r="E4098" s="1"/>
      <c r="F4098" s="1"/>
      <c r="G4098" s="1"/>
      <c r="H4098" s="1"/>
      <c r="I4098" s="99"/>
      <c r="J4098" s="1"/>
      <c r="K4098" s="99"/>
      <c r="L4098" s="99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99"/>
      <c r="Z4098" s="1"/>
      <c r="AA4098" s="1"/>
      <c r="AB4098" s="1"/>
      <c r="AC4098" s="99"/>
      <c r="AD4098" s="1"/>
      <c r="AE4098" s="1"/>
      <c r="AF4098" s="1"/>
      <c r="AG4098" s="1"/>
      <c r="AH4098" s="1"/>
      <c r="AI4098" s="1"/>
    </row>
    <row r="4099" spans="4:35">
      <c r="D4099" s="1"/>
      <c r="E4099" s="1"/>
      <c r="F4099" s="1"/>
      <c r="G4099" s="1"/>
      <c r="H4099" s="1"/>
      <c r="I4099" s="99"/>
      <c r="J4099" s="99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</row>
    <row r="4100" spans="4:35">
      <c r="D4100" s="1"/>
      <c r="E4100" s="1"/>
      <c r="F4100" s="1"/>
      <c r="G4100" s="1"/>
      <c r="H4100" s="1"/>
      <c r="I4100" s="99"/>
      <c r="J4100" s="99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</row>
    <row r="4101" spans="4:35">
      <c r="D4101" s="1"/>
      <c r="E4101" s="1"/>
      <c r="F4101" s="1"/>
      <c r="G4101" s="1"/>
      <c r="H4101" s="1"/>
      <c r="I4101" s="99"/>
      <c r="J4101" s="99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</row>
    <row r="4102" spans="4:35">
      <c r="D4102" s="1"/>
      <c r="E4102" s="1"/>
      <c r="F4102" s="1"/>
      <c r="G4102" s="1"/>
      <c r="H4102" s="1"/>
      <c r="I4102" s="99"/>
      <c r="J4102" s="99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</row>
    <row r="4103" spans="4:35">
      <c r="D4103" s="1"/>
      <c r="E4103" s="1"/>
      <c r="F4103" s="1"/>
      <c r="G4103" s="1"/>
      <c r="H4103" s="1"/>
      <c r="I4103" s="99"/>
      <c r="J4103" s="99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</row>
    <row r="4104" spans="4:35">
      <c r="D4104" s="1"/>
      <c r="E4104" s="1"/>
      <c r="F4104" s="1"/>
      <c r="G4104" s="1"/>
      <c r="H4104" s="1"/>
      <c r="I4104" s="99"/>
      <c r="J4104" s="1"/>
      <c r="K4104" s="99"/>
      <c r="L4104" s="99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99"/>
      <c r="Z4104" s="1"/>
      <c r="AA4104" s="1"/>
      <c r="AB4104" s="1"/>
      <c r="AC4104" s="99"/>
      <c r="AD4104" s="1"/>
      <c r="AE4104" s="1"/>
      <c r="AF4104" s="1"/>
      <c r="AG4104" s="1"/>
      <c r="AH4104" s="1"/>
      <c r="AI4104" s="1"/>
    </row>
    <row r="4105" spans="4:35">
      <c r="D4105" s="1"/>
      <c r="E4105" s="1"/>
      <c r="F4105" s="1"/>
      <c r="G4105" s="1"/>
      <c r="H4105" s="1"/>
      <c r="I4105" s="99"/>
      <c r="J4105" s="1"/>
      <c r="K4105" s="99"/>
      <c r="L4105" s="99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99"/>
      <c r="Z4105" s="1"/>
      <c r="AA4105" s="1"/>
      <c r="AB4105" s="1"/>
      <c r="AC4105" s="99"/>
      <c r="AD4105" s="1"/>
      <c r="AE4105" s="1"/>
      <c r="AF4105" s="1"/>
      <c r="AG4105" s="1"/>
      <c r="AH4105" s="1"/>
      <c r="AI4105" s="1"/>
    </row>
    <row r="4106" spans="4:35">
      <c r="D4106" s="1"/>
      <c r="E4106" s="1"/>
      <c r="F4106" s="1"/>
      <c r="G4106" s="1"/>
      <c r="H4106" s="1"/>
      <c r="I4106" s="99"/>
      <c r="J4106" s="99"/>
      <c r="K4106" s="99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</row>
    <row r="4107" spans="4:35">
      <c r="D4107" s="1"/>
      <c r="E4107" s="1"/>
      <c r="F4107" s="1"/>
      <c r="G4107" s="1"/>
      <c r="H4107" s="1"/>
      <c r="I4107" s="99"/>
      <c r="J4107" s="99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</row>
    <row r="4108" spans="4:35">
      <c r="D4108" s="1"/>
      <c r="E4108" s="1"/>
      <c r="F4108" s="1"/>
      <c r="G4108" s="1"/>
      <c r="H4108" s="1"/>
      <c r="I4108" s="99"/>
      <c r="J4108" s="99"/>
      <c r="K4108" s="99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</row>
    <row r="4109" spans="4:35">
      <c r="D4109" s="1"/>
      <c r="E4109" s="1"/>
      <c r="F4109" s="1"/>
      <c r="G4109" s="1"/>
      <c r="H4109" s="1"/>
      <c r="I4109" s="99"/>
      <c r="J4109" s="1"/>
      <c r="K4109" s="99"/>
      <c r="L4109" s="99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</row>
    <row r="4110" spans="4:35">
      <c r="D4110" s="1"/>
      <c r="E4110" s="1"/>
      <c r="F4110" s="1"/>
      <c r="G4110" s="1"/>
      <c r="H4110" s="1"/>
      <c r="I4110" s="99"/>
      <c r="J4110" s="1"/>
      <c r="K4110" s="99"/>
      <c r="L4110" s="99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99"/>
      <c r="Z4110" s="1"/>
      <c r="AA4110" s="1"/>
      <c r="AB4110" s="1"/>
      <c r="AC4110" s="99"/>
      <c r="AD4110" s="1"/>
      <c r="AE4110" s="1"/>
      <c r="AF4110" s="1"/>
      <c r="AG4110" s="1"/>
      <c r="AH4110" s="1"/>
      <c r="AI4110" s="1"/>
    </row>
    <row r="4111" spans="4:35">
      <c r="D4111" s="1"/>
      <c r="E4111" s="1"/>
      <c r="F4111" s="1"/>
      <c r="G4111" s="1"/>
      <c r="H4111" s="1"/>
      <c r="I4111" s="99"/>
      <c r="J4111" s="1"/>
      <c r="K4111" s="99"/>
      <c r="L4111" s="99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99"/>
      <c r="Z4111" s="1"/>
      <c r="AA4111" s="1"/>
      <c r="AB4111" s="1"/>
      <c r="AC4111" s="99"/>
      <c r="AD4111" s="1"/>
      <c r="AE4111" s="1"/>
      <c r="AF4111" s="1"/>
      <c r="AG4111" s="1"/>
      <c r="AH4111" s="1"/>
      <c r="AI4111" s="1"/>
    </row>
    <row r="4112" spans="4:35">
      <c r="D4112" s="1"/>
      <c r="E4112" s="1"/>
      <c r="F4112" s="1"/>
      <c r="G4112" s="1"/>
      <c r="H4112" s="1"/>
      <c r="I4112" s="99"/>
      <c r="J4112" s="1"/>
      <c r="K4112" s="99"/>
      <c r="L4112" s="99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99"/>
      <c r="Z4112" s="1"/>
      <c r="AA4112" s="1"/>
      <c r="AB4112" s="1"/>
      <c r="AC4112" s="99"/>
      <c r="AD4112" s="1"/>
      <c r="AE4112" s="1"/>
      <c r="AF4112" s="1"/>
      <c r="AG4112" s="1"/>
      <c r="AH4112" s="1"/>
      <c r="AI4112" s="1"/>
    </row>
    <row r="4113" spans="4:35">
      <c r="D4113" s="1"/>
      <c r="E4113" s="1"/>
      <c r="F4113" s="1"/>
      <c r="G4113" s="1"/>
      <c r="H4113" s="1"/>
      <c r="I4113" s="99"/>
      <c r="J4113" s="1"/>
      <c r="K4113" s="99"/>
      <c r="L4113" s="99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99"/>
      <c r="Z4113" s="1"/>
      <c r="AA4113" s="1"/>
      <c r="AB4113" s="1"/>
      <c r="AC4113" s="99"/>
      <c r="AD4113" s="1"/>
      <c r="AE4113" s="1"/>
      <c r="AF4113" s="1"/>
      <c r="AG4113" s="1"/>
      <c r="AH4113" s="1"/>
      <c r="AI4113" s="1"/>
    </row>
    <row r="4114" spans="4:35">
      <c r="D4114" s="1"/>
      <c r="E4114" s="1"/>
      <c r="F4114" s="1"/>
      <c r="G4114" s="1"/>
      <c r="H4114" s="1"/>
      <c r="I4114" s="99"/>
      <c r="J4114" s="1"/>
      <c r="K4114" s="99"/>
      <c r="L4114" s="99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</row>
    <row r="4115" spans="4:35">
      <c r="D4115" s="1"/>
      <c r="E4115" s="1"/>
      <c r="F4115" s="1"/>
      <c r="G4115" s="1"/>
      <c r="H4115" s="1"/>
      <c r="I4115" s="99"/>
      <c r="J4115" s="1"/>
      <c r="K4115" s="99"/>
      <c r="L4115" s="99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99"/>
      <c r="Z4115" s="1"/>
      <c r="AA4115" s="1"/>
      <c r="AB4115" s="1"/>
      <c r="AC4115" s="99"/>
      <c r="AD4115" s="1"/>
      <c r="AE4115" s="1"/>
      <c r="AF4115" s="1"/>
      <c r="AG4115" s="1"/>
      <c r="AH4115" s="1"/>
      <c r="AI4115" s="1"/>
    </row>
    <row r="4116" spans="4:35">
      <c r="D4116" s="1"/>
      <c r="E4116" s="1"/>
      <c r="F4116" s="1"/>
      <c r="G4116" s="1"/>
      <c r="H4116" s="1"/>
      <c r="I4116" s="99"/>
      <c r="J4116" s="1"/>
      <c r="K4116" s="99"/>
      <c r="L4116" s="99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</row>
    <row r="4117" spans="4:35">
      <c r="D4117" s="1"/>
      <c r="E4117" s="1"/>
      <c r="F4117" s="1"/>
      <c r="G4117" s="1"/>
      <c r="H4117" s="1"/>
      <c r="I4117" s="99"/>
      <c r="J4117" s="1"/>
      <c r="K4117" s="99"/>
      <c r="L4117" s="99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99"/>
      <c r="Z4117" s="1"/>
      <c r="AA4117" s="1"/>
      <c r="AB4117" s="1"/>
      <c r="AC4117" s="99"/>
      <c r="AD4117" s="1"/>
      <c r="AE4117" s="1"/>
      <c r="AF4117" s="1"/>
      <c r="AG4117" s="1"/>
      <c r="AH4117" s="1"/>
      <c r="AI4117" s="1"/>
    </row>
    <row r="4118" spans="4:35">
      <c r="D4118" s="1"/>
      <c r="E4118" s="1"/>
      <c r="F4118" s="1"/>
      <c r="G4118" s="1"/>
      <c r="H4118" s="1"/>
      <c r="I4118" s="99"/>
      <c r="J4118" s="1"/>
      <c r="K4118" s="99"/>
      <c r="L4118" s="99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99"/>
      <c r="Z4118" s="1"/>
      <c r="AA4118" s="1"/>
      <c r="AB4118" s="1"/>
      <c r="AC4118" s="99"/>
      <c r="AD4118" s="1"/>
      <c r="AE4118" s="1"/>
      <c r="AF4118" s="1"/>
      <c r="AG4118" s="1"/>
      <c r="AH4118" s="1"/>
      <c r="AI4118" s="1"/>
    </row>
    <row r="4119" spans="4:35">
      <c r="D4119" s="1"/>
      <c r="E4119" s="1"/>
      <c r="F4119" s="1"/>
      <c r="G4119" s="1"/>
      <c r="H4119" s="1"/>
      <c r="I4119" s="99"/>
      <c r="J4119" s="1"/>
      <c r="K4119" s="99"/>
      <c r="L4119" s="99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99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</row>
    <row r="4120" spans="4:35">
      <c r="D4120" s="1"/>
      <c r="E4120" s="1"/>
      <c r="F4120" s="1"/>
      <c r="G4120" s="1"/>
      <c r="H4120" s="1"/>
      <c r="I4120" s="99"/>
      <c r="J4120" s="1"/>
      <c r="K4120" s="99"/>
      <c r="L4120" s="99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99"/>
      <c r="Z4120" s="1"/>
      <c r="AA4120" s="1"/>
      <c r="AB4120" s="1"/>
      <c r="AC4120" s="99"/>
      <c r="AD4120" s="1"/>
      <c r="AE4120" s="1"/>
      <c r="AF4120" s="1"/>
      <c r="AG4120" s="1"/>
      <c r="AH4120" s="1"/>
      <c r="AI4120" s="1"/>
    </row>
    <row r="4121" spans="4:35">
      <c r="D4121" s="1"/>
      <c r="E4121" s="1"/>
      <c r="F4121" s="1"/>
      <c r="G4121" s="1"/>
      <c r="H4121" s="1"/>
      <c r="I4121" s="99"/>
      <c r="J4121" s="1"/>
      <c r="K4121" s="99"/>
      <c r="L4121" s="99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99"/>
      <c r="Z4121" s="1"/>
      <c r="AA4121" s="1"/>
      <c r="AB4121" s="1"/>
      <c r="AC4121" s="99"/>
      <c r="AD4121" s="1"/>
      <c r="AE4121" s="1"/>
      <c r="AF4121" s="1"/>
      <c r="AG4121" s="1"/>
      <c r="AH4121" s="1"/>
      <c r="AI4121" s="1"/>
    </row>
    <row r="4122" spans="4:35">
      <c r="D4122" s="1"/>
      <c r="E4122" s="1"/>
      <c r="F4122" s="1"/>
      <c r="G4122" s="1"/>
      <c r="H4122" s="1"/>
      <c r="I4122" s="99"/>
      <c r="J4122" s="1"/>
      <c r="K4122" s="99"/>
      <c r="L4122" s="99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99"/>
      <c r="Z4122" s="1"/>
      <c r="AA4122" s="1"/>
      <c r="AB4122" s="1"/>
      <c r="AC4122" s="99"/>
      <c r="AD4122" s="1"/>
      <c r="AE4122" s="1"/>
      <c r="AF4122" s="1"/>
      <c r="AG4122" s="1"/>
      <c r="AH4122" s="1"/>
      <c r="AI4122" s="1"/>
    </row>
    <row r="4123" spans="4:35">
      <c r="D4123" s="1"/>
      <c r="E4123" s="1"/>
      <c r="F4123" s="1"/>
      <c r="G4123" s="1"/>
      <c r="H4123" s="1"/>
      <c r="I4123" s="99"/>
      <c r="J4123" s="1"/>
      <c r="K4123" s="99"/>
      <c r="L4123" s="99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99"/>
      <c r="Z4123" s="1"/>
      <c r="AA4123" s="1"/>
      <c r="AB4123" s="1"/>
      <c r="AC4123" s="99"/>
      <c r="AD4123" s="1"/>
      <c r="AE4123" s="1"/>
      <c r="AF4123" s="1"/>
      <c r="AG4123" s="1"/>
      <c r="AH4123" s="1"/>
      <c r="AI4123" s="1"/>
    </row>
    <row r="4124" spans="4:35">
      <c r="D4124" s="1"/>
      <c r="E4124" s="1"/>
      <c r="F4124" s="1"/>
      <c r="G4124" s="1"/>
      <c r="H4124" s="1"/>
      <c r="I4124" s="99"/>
      <c r="J4124" s="1"/>
      <c r="K4124" s="99"/>
      <c r="L4124" s="99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99"/>
      <c r="Z4124" s="1"/>
      <c r="AA4124" s="1"/>
      <c r="AB4124" s="1"/>
      <c r="AC4124" s="99"/>
      <c r="AD4124" s="1"/>
      <c r="AE4124" s="1"/>
      <c r="AF4124" s="1"/>
      <c r="AG4124" s="1"/>
      <c r="AH4124" s="1"/>
      <c r="AI4124" s="1"/>
    </row>
    <row r="4125" spans="4:35">
      <c r="D4125" s="1"/>
      <c r="E4125" s="1"/>
      <c r="F4125" s="1"/>
      <c r="G4125" s="1"/>
      <c r="H4125" s="1"/>
      <c r="I4125" s="99"/>
      <c r="J4125" s="1"/>
      <c r="K4125" s="99"/>
      <c r="L4125" s="99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</row>
    <row r="4126" spans="4:35">
      <c r="D4126" s="1"/>
      <c r="E4126" s="1"/>
      <c r="F4126" s="1"/>
      <c r="G4126" s="1"/>
      <c r="H4126" s="1"/>
      <c r="I4126" s="99"/>
      <c r="J4126" s="1"/>
      <c r="K4126" s="99"/>
      <c r="L4126" s="99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99"/>
      <c r="Z4126" s="1"/>
      <c r="AA4126" s="1"/>
      <c r="AB4126" s="1"/>
      <c r="AC4126" s="99"/>
      <c r="AD4126" s="1"/>
      <c r="AE4126" s="1"/>
      <c r="AF4126" s="1"/>
      <c r="AG4126" s="1"/>
      <c r="AH4126" s="1"/>
      <c r="AI4126" s="1"/>
    </row>
    <row r="4127" spans="4:35">
      <c r="D4127" s="1"/>
      <c r="E4127" s="1"/>
      <c r="F4127" s="1"/>
      <c r="G4127" s="1"/>
      <c r="H4127" s="1"/>
      <c r="I4127" s="99"/>
      <c r="J4127" s="1"/>
      <c r="K4127" s="99"/>
      <c r="L4127" s="99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99"/>
      <c r="Z4127" s="1"/>
      <c r="AA4127" s="1"/>
      <c r="AB4127" s="1"/>
      <c r="AC4127" s="99"/>
      <c r="AD4127" s="1"/>
      <c r="AE4127" s="1"/>
      <c r="AF4127" s="1"/>
      <c r="AG4127" s="1"/>
      <c r="AH4127" s="1"/>
      <c r="AI4127" s="1"/>
    </row>
    <row r="4128" spans="4:35">
      <c r="D4128" s="1"/>
      <c r="E4128" s="1"/>
      <c r="F4128" s="1"/>
      <c r="G4128" s="1"/>
      <c r="H4128" s="1"/>
      <c r="I4128" s="99"/>
      <c r="J4128" s="1"/>
      <c r="K4128" s="99"/>
      <c r="L4128" s="99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99"/>
      <c r="Z4128" s="1"/>
      <c r="AA4128" s="1"/>
      <c r="AB4128" s="1"/>
      <c r="AC4128" s="99"/>
      <c r="AD4128" s="1"/>
      <c r="AE4128" s="1"/>
      <c r="AF4128" s="1"/>
      <c r="AG4128" s="1"/>
      <c r="AH4128" s="1"/>
      <c r="AI4128" s="1"/>
    </row>
    <row r="4129" spans="4:35">
      <c r="D4129" s="1"/>
      <c r="E4129" s="1"/>
      <c r="F4129" s="1"/>
      <c r="G4129" s="1"/>
      <c r="H4129" s="1"/>
      <c r="I4129" s="99"/>
      <c r="J4129" s="1"/>
      <c r="K4129" s="99"/>
      <c r="L4129" s="99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</row>
    <row r="4130" spans="4:35">
      <c r="D4130" s="1"/>
      <c r="E4130" s="1"/>
      <c r="F4130" s="1"/>
      <c r="G4130" s="1"/>
      <c r="H4130" s="1"/>
      <c r="I4130" s="99"/>
      <c r="J4130" s="1"/>
      <c r="K4130" s="99"/>
      <c r="L4130" s="99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99"/>
      <c r="Z4130" s="1"/>
      <c r="AA4130" s="1"/>
      <c r="AB4130" s="1"/>
      <c r="AC4130" s="99"/>
      <c r="AD4130" s="1"/>
      <c r="AE4130" s="1"/>
      <c r="AF4130" s="1"/>
      <c r="AG4130" s="1"/>
      <c r="AH4130" s="1"/>
      <c r="AI4130" s="1"/>
    </row>
    <row r="4131" spans="4:35">
      <c r="D4131" s="1"/>
      <c r="E4131" s="1"/>
      <c r="F4131" s="1"/>
      <c r="G4131" s="1"/>
      <c r="H4131" s="1"/>
      <c r="I4131" s="99"/>
      <c r="J4131" s="1"/>
      <c r="K4131" s="99"/>
      <c r="L4131" s="99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99"/>
      <c r="Z4131" s="1"/>
      <c r="AA4131" s="1"/>
      <c r="AB4131" s="1"/>
      <c r="AC4131" s="99"/>
      <c r="AD4131" s="1"/>
      <c r="AE4131" s="1"/>
      <c r="AF4131" s="1"/>
      <c r="AG4131" s="1"/>
      <c r="AH4131" s="1"/>
      <c r="AI4131" s="1"/>
    </row>
    <row r="4132" spans="4:35">
      <c r="D4132" s="1"/>
      <c r="E4132" s="1"/>
      <c r="F4132" s="1"/>
      <c r="G4132" s="1"/>
      <c r="H4132" s="1"/>
      <c r="I4132" s="99"/>
      <c r="J4132" s="1"/>
      <c r="K4132" s="99"/>
      <c r="L4132" s="99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99"/>
      <c r="Z4132" s="1"/>
      <c r="AA4132" s="1"/>
      <c r="AB4132" s="1"/>
      <c r="AC4132" s="99"/>
      <c r="AD4132" s="1"/>
      <c r="AE4132" s="1"/>
      <c r="AF4132" s="1"/>
      <c r="AG4132" s="1"/>
      <c r="AH4132" s="1"/>
      <c r="AI4132" s="1"/>
    </row>
    <row r="4133" spans="4:35">
      <c r="D4133" s="1"/>
      <c r="E4133" s="1"/>
      <c r="F4133" s="1"/>
      <c r="G4133" s="1"/>
      <c r="H4133" s="1"/>
      <c r="I4133" s="99"/>
      <c r="J4133" s="1"/>
      <c r="K4133" s="99"/>
      <c r="L4133" s="99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</row>
    <row r="4134" spans="4:35">
      <c r="D4134" s="1"/>
      <c r="E4134" s="1"/>
      <c r="F4134" s="1"/>
      <c r="G4134" s="1"/>
      <c r="H4134" s="1"/>
      <c r="I4134" s="99"/>
      <c r="J4134" s="1"/>
      <c r="K4134" s="99"/>
      <c r="L4134" s="99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99"/>
      <c r="Z4134" s="1"/>
      <c r="AA4134" s="1"/>
      <c r="AB4134" s="1"/>
      <c r="AC4134" s="99"/>
      <c r="AD4134" s="1"/>
      <c r="AE4134" s="1"/>
      <c r="AF4134" s="1"/>
      <c r="AG4134" s="1"/>
      <c r="AH4134" s="1"/>
      <c r="AI4134" s="1"/>
    </row>
    <row r="4135" spans="4:35">
      <c r="D4135" s="1"/>
      <c r="E4135" s="1"/>
      <c r="F4135" s="1"/>
      <c r="G4135" s="1"/>
      <c r="H4135" s="1"/>
      <c r="I4135" s="99"/>
      <c r="J4135" s="1"/>
      <c r="K4135" s="99"/>
      <c r="L4135" s="99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99"/>
      <c r="Z4135" s="1"/>
      <c r="AA4135" s="1"/>
      <c r="AB4135" s="1"/>
      <c r="AC4135" s="99"/>
      <c r="AD4135" s="1"/>
      <c r="AE4135" s="1"/>
      <c r="AF4135" s="1"/>
      <c r="AG4135" s="1"/>
      <c r="AH4135" s="1"/>
      <c r="AI4135" s="1"/>
    </row>
    <row r="4136" spans="4:35">
      <c r="D4136" s="1"/>
      <c r="E4136" s="1"/>
      <c r="F4136" s="1"/>
      <c r="G4136" s="1"/>
      <c r="H4136" s="1"/>
      <c r="I4136" s="99"/>
      <c r="J4136" s="1"/>
      <c r="K4136" s="99"/>
      <c r="L4136" s="99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99"/>
      <c r="Z4136" s="1"/>
      <c r="AA4136" s="1"/>
      <c r="AB4136" s="1"/>
      <c r="AC4136" s="99"/>
      <c r="AD4136" s="1"/>
      <c r="AE4136" s="1"/>
      <c r="AF4136" s="1"/>
      <c r="AG4136" s="1"/>
      <c r="AH4136" s="1"/>
      <c r="AI4136" s="1"/>
    </row>
    <row r="4137" spans="4:35">
      <c r="D4137" s="1"/>
      <c r="E4137" s="1"/>
      <c r="F4137" s="1"/>
      <c r="G4137" s="1"/>
      <c r="H4137" s="1"/>
      <c r="I4137" s="99"/>
      <c r="J4137" s="1"/>
      <c r="K4137" s="99"/>
      <c r="L4137" s="99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99"/>
      <c r="Z4137" s="1"/>
      <c r="AA4137" s="1"/>
      <c r="AB4137" s="1"/>
      <c r="AC4137" s="99"/>
      <c r="AD4137" s="1"/>
      <c r="AE4137" s="1"/>
      <c r="AF4137" s="1"/>
      <c r="AG4137" s="1"/>
      <c r="AH4137" s="1"/>
      <c r="AI4137" s="1"/>
    </row>
    <row r="4138" spans="4:35">
      <c r="D4138" s="1"/>
      <c r="E4138" s="1"/>
      <c r="F4138" s="1"/>
      <c r="G4138" s="1"/>
      <c r="H4138" s="1"/>
      <c r="I4138" s="99"/>
      <c r="J4138" s="1"/>
      <c r="K4138" s="99"/>
      <c r="L4138" s="99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99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</row>
    <row r="4139" spans="4:35">
      <c r="D4139" s="1"/>
      <c r="E4139" s="1"/>
      <c r="F4139" s="1"/>
      <c r="G4139" s="1"/>
      <c r="H4139" s="1"/>
      <c r="I4139" s="99"/>
      <c r="J4139" s="1"/>
      <c r="K4139" s="99"/>
      <c r="L4139" s="99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99"/>
      <c r="Z4139" s="1"/>
      <c r="AA4139" s="1"/>
      <c r="AB4139" s="1"/>
      <c r="AC4139" s="99"/>
      <c r="AD4139" s="1"/>
      <c r="AE4139" s="1"/>
      <c r="AF4139" s="1"/>
      <c r="AG4139" s="1"/>
      <c r="AH4139" s="1"/>
      <c r="AI4139" s="1"/>
    </row>
    <row r="4140" spans="4:35">
      <c r="D4140" s="1"/>
      <c r="E4140" s="1"/>
      <c r="F4140" s="1"/>
      <c r="G4140" s="1"/>
      <c r="H4140" s="1"/>
      <c r="I4140" s="99"/>
      <c r="J4140" s="1"/>
      <c r="K4140" s="99"/>
      <c r="L4140" s="99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99"/>
      <c r="Z4140" s="1"/>
      <c r="AA4140" s="1"/>
      <c r="AB4140" s="1"/>
      <c r="AC4140" s="99"/>
      <c r="AD4140" s="1"/>
      <c r="AE4140" s="1"/>
      <c r="AF4140" s="1"/>
      <c r="AG4140" s="1"/>
      <c r="AH4140" s="1"/>
      <c r="AI4140" s="1"/>
    </row>
    <row r="4141" spans="4:35">
      <c r="D4141" s="1"/>
      <c r="E4141" s="1"/>
      <c r="F4141" s="1"/>
      <c r="G4141" s="1"/>
      <c r="H4141" s="1"/>
      <c r="I4141" s="99"/>
      <c r="J4141" s="1"/>
      <c r="K4141" s="99"/>
      <c r="L4141" s="99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99"/>
      <c r="Z4141" s="1"/>
      <c r="AA4141" s="1"/>
      <c r="AB4141" s="1"/>
      <c r="AC4141" s="99"/>
      <c r="AD4141" s="1"/>
      <c r="AE4141" s="1"/>
      <c r="AF4141" s="1"/>
      <c r="AG4141" s="1"/>
      <c r="AH4141" s="1"/>
      <c r="AI4141" s="1"/>
    </row>
    <row r="4142" spans="4:35">
      <c r="D4142" s="1"/>
      <c r="E4142" s="1"/>
      <c r="F4142" s="1"/>
      <c r="G4142" s="1"/>
      <c r="H4142" s="1"/>
      <c r="I4142" s="99"/>
      <c r="J4142" s="1"/>
      <c r="K4142" s="99"/>
      <c r="L4142" s="99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99"/>
      <c r="Z4142" s="1"/>
      <c r="AA4142" s="1"/>
      <c r="AB4142" s="1"/>
      <c r="AC4142" s="99"/>
      <c r="AD4142" s="1"/>
      <c r="AE4142" s="1"/>
      <c r="AF4142" s="1"/>
      <c r="AG4142" s="1"/>
      <c r="AH4142" s="1"/>
      <c r="AI4142" s="1"/>
    </row>
    <row r="4143" spans="4:35">
      <c r="D4143" s="1"/>
      <c r="E4143" s="1"/>
      <c r="F4143" s="1"/>
      <c r="G4143" s="1"/>
      <c r="H4143" s="1"/>
      <c r="I4143" s="99"/>
      <c r="J4143" s="1"/>
      <c r="K4143" s="99"/>
      <c r="L4143" s="99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99"/>
      <c r="Z4143" s="1"/>
      <c r="AA4143" s="1"/>
      <c r="AB4143" s="1"/>
      <c r="AC4143" s="99"/>
      <c r="AD4143" s="1"/>
      <c r="AE4143" s="1"/>
      <c r="AF4143" s="1"/>
      <c r="AG4143" s="1"/>
      <c r="AH4143" s="1"/>
      <c r="AI4143" s="1"/>
    </row>
    <row r="4144" spans="4:35">
      <c r="D4144" s="1"/>
      <c r="E4144" s="1"/>
      <c r="F4144" s="1"/>
      <c r="G4144" s="1"/>
      <c r="H4144" s="1"/>
      <c r="I4144" s="99"/>
      <c r="J4144" s="1"/>
      <c r="K4144" s="99"/>
      <c r="L4144" s="99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99"/>
      <c r="Z4144" s="1"/>
      <c r="AA4144" s="1"/>
      <c r="AB4144" s="1"/>
      <c r="AC4144" s="99"/>
      <c r="AD4144" s="1"/>
      <c r="AE4144" s="1"/>
      <c r="AF4144" s="1"/>
      <c r="AG4144" s="1"/>
      <c r="AH4144" s="1"/>
      <c r="AI4144" s="1"/>
    </row>
    <row r="4145" spans="4:35">
      <c r="D4145" s="1"/>
      <c r="E4145" s="1"/>
      <c r="F4145" s="1"/>
      <c r="G4145" s="1"/>
      <c r="H4145" s="1"/>
      <c r="I4145" s="99"/>
      <c r="J4145" s="1"/>
      <c r="K4145" s="99"/>
      <c r="L4145" s="99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99"/>
      <c r="Z4145" s="1"/>
      <c r="AA4145" s="1"/>
      <c r="AB4145" s="1"/>
      <c r="AC4145" s="99"/>
      <c r="AD4145" s="1"/>
      <c r="AE4145" s="1"/>
      <c r="AF4145" s="1"/>
      <c r="AG4145" s="1"/>
      <c r="AH4145" s="1"/>
      <c r="AI4145" s="1"/>
    </row>
    <row r="4146" spans="4:35">
      <c r="D4146" s="1"/>
      <c r="E4146" s="1"/>
      <c r="F4146" s="1"/>
      <c r="G4146" s="1"/>
      <c r="H4146" s="1"/>
      <c r="I4146" s="99"/>
      <c r="J4146" s="1"/>
      <c r="K4146" s="99"/>
      <c r="L4146" s="99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99"/>
      <c r="Z4146" s="1"/>
      <c r="AA4146" s="1"/>
      <c r="AB4146" s="1"/>
      <c r="AC4146" s="99"/>
      <c r="AD4146" s="1"/>
      <c r="AE4146" s="1"/>
      <c r="AF4146" s="1"/>
      <c r="AG4146" s="1"/>
      <c r="AH4146" s="1"/>
      <c r="AI4146" s="1"/>
    </row>
    <row r="4147" spans="4:35">
      <c r="D4147" s="1"/>
      <c r="E4147" s="1"/>
      <c r="F4147" s="1"/>
      <c r="G4147" s="1"/>
      <c r="H4147" s="1"/>
      <c r="I4147" s="99"/>
      <c r="J4147" s="1"/>
      <c r="K4147" s="99"/>
      <c r="L4147" s="99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99"/>
      <c r="Z4147" s="1"/>
      <c r="AA4147" s="1"/>
      <c r="AB4147" s="1"/>
      <c r="AC4147" s="99"/>
      <c r="AD4147" s="1"/>
      <c r="AE4147" s="1"/>
      <c r="AF4147" s="1"/>
      <c r="AG4147" s="1"/>
      <c r="AH4147" s="1"/>
      <c r="AI4147" s="1"/>
    </row>
    <row r="4148" spans="4:35">
      <c r="D4148" s="1"/>
      <c r="E4148" s="1"/>
      <c r="F4148" s="1"/>
      <c r="G4148" s="1"/>
      <c r="H4148" s="1"/>
      <c r="I4148" s="99"/>
      <c r="J4148" s="1"/>
      <c r="K4148" s="99"/>
      <c r="L4148" s="99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99"/>
      <c r="Z4148" s="1"/>
      <c r="AA4148" s="1"/>
      <c r="AB4148" s="1"/>
      <c r="AC4148" s="99"/>
      <c r="AD4148" s="1"/>
      <c r="AE4148" s="1"/>
      <c r="AF4148" s="1"/>
      <c r="AG4148" s="1"/>
      <c r="AH4148" s="1"/>
      <c r="AI4148" s="1"/>
    </row>
    <row r="4149" spans="4:35">
      <c r="D4149" s="1"/>
      <c r="E4149" s="1"/>
      <c r="F4149" s="1"/>
      <c r="G4149" s="1"/>
      <c r="H4149" s="1"/>
      <c r="I4149" s="99"/>
      <c r="J4149" s="1"/>
      <c r="K4149" s="99"/>
      <c r="L4149" s="99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99"/>
      <c r="Z4149" s="1"/>
      <c r="AA4149" s="1"/>
      <c r="AB4149" s="1"/>
      <c r="AC4149" s="99"/>
      <c r="AD4149" s="1"/>
      <c r="AE4149" s="1"/>
      <c r="AF4149" s="1"/>
      <c r="AG4149" s="1"/>
      <c r="AH4149" s="1"/>
      <c r="AI4149" s="1"/>
    </row>
    <row r="4150" spans="4:35">
      <c r="D4150" s="1"/>
      <c r="E4150" s="1"/>
      <c r="F4150" s="1"/>
      <c r="G4150" s="1"/>
      <c r="H4150" s="1"/>
      <c r="I4150" s="99"/>
      <c r="J4150" s="1"/>
      <c r="K4150" s="99"/>
      <c r="L4150" s="99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99"/>
      <c r="Z4150" s="1"/>
      <c r="AA4150" s="1"/>
      <c r="AB4150" s="1"/>
      <c r="AC4150" s="99"/>
      <c r="AD4150" s="1"/>
      <c r="AE4150" s="1"/>
      <c r="AF4150" s="1"/>
      <c r="AG4150" s="1"/>
      <c r="AH4150" s="1"/>
      <c r="AI4150" s="1"/>
    </row>
    <row r="4151" spans="4:35">
      <c r="D4151" s="1"/>
      <c r="E4151" s="1"/>
      <c r="F4151" s="1"/>
      <c r="G4151" s="1"/>
      <c r="H4151" s="1"/>
      <c r="I4151" s="99"/>
      <c r="J4151" s="1"/>
      <c r="K4151" s="99"/>
      <c r="L4151" s="99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99"/>
      <c r="Z4151" s="1"/>
      <c r="AA4151" s="1"/>
      <c r="AB4151" s="1"/>
      <c r="AC4151" s="99"/>
      <c r="AD4151" s="1"/>
      <c r="AE4151" s="1"/>
      <c r="AF4151" s="1"/>
      <c r="AG4151" s="1"/>
      <c r="AH4151" s="1"/>
      <c r="AI4151" s="1"/>
    </row>
    <row r="4152" spans="4:35">
      <c r="D4152" s="1"/>
      <c r="E4152" s="1"/>
      <c r="F4152" s="1"/>
      <c r="G4152" s="1"/>
      <c r="H4152" s="1"/>
      <c r="I4152" s="99"/>
      <c r="J4152" s="1"/>
      <c r="K4152" s="99"/>
      <c r="L4152" s="99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99"/>
      <c r="Z4152" s="1"/>
      <c r="AA4152" s="1"/>
      <c r="AB4152" s="1"/>
      <c r="AC4152" s="99"/>
      <c r="AD4152" s="1"/>
      <c r="AE4152" s="1"/>
      <c r="AF4152" s="1"/>
      <c r="AG4152" s="1"/>
      <c r="AH4152" s="1"/>
      <c r="AI4152" s="1"/>
    </row>
    <row r="4153" spans="4:35">
      <c r="D4153" s="1"/>
      <c r="E4153" s="1"/>
      <c r="F4153" s="1"/>
      <c r="G4153" s="1"/>
      <c r="H4153" s="1"/>
      <c r="I4153" s="99"/>
      <c r="J4153" s="1"/>
      <c r="K4153" s="99"/>
      <c r="L4153" s="99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</row>
    <row r="4154" spans="4:35">
      <c r="D4154" s="1"/>
      <c r="E4154" s="1"/>
      <c r="F4154" s="1"/>
      <c r="G4154" s="1"/>
      <c r="H4154" s="1"/>
      <c r="I4154" s="99"/>
      <c r="J4154" s="1"/>
      <c r="K4154" s="99"/>
      <c r="L4154" s="99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99"/>
      <c r="Z4154" s="1"/>
      <c r="AA4154" s="1"/>
      <c r="AB4154" s="1"/>
      <c r="AC4154" s="99"/>
      <c r="AD4154" s="1"/>
      <c r="AE4154" s="1"/>
      <c r="AF4154" s="1"/>
      <c r="AG4154" s="1"/>
      <c r="AH4154" s="1"/>
      <c r="AI4154" s="1"/>
    </row>
    <row r="4155" spans="4:35">
      <c r="D4155" s="1"/>
      <c r="E4155" s="1"/>
      <c r="F4155" s="1"/>
      <c r="G4155" s="1"/>
      <c r="H4155" s="1"/>
      <c r="I4155" s="99"/>
      <c r="J4155" s="1"/>
      <c r="K4155" s="99"/>
      <c r="L4155" s="99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99"/>
      <c r="Z4155" s="1"/>
      <c r="AA4155" s="1"/>
      <c r="AB4155" s="1"/>
      <c r="AC4155" s="99"/>
      <c r="AD4155" s="1"/>
      <c r="AE4155" s="1"/>
      <c r="AF4155" s="1"/>
      <c r="AG4155" s="1"/>
      <c r="AH4155" s="1"/>
      <c r="AI4155" s="1"/>
    </row>
    <row r="4156" spans="4:35">
      <c r="D4156" s="1"/>
      <c r="E4156" s="1"/>
      <c r="F4156" s="1"/>
      <c r="G4156" s="1"/>
      <c r="H4156" s="1"/>
      <c r="I4156" s="99"/>
      <c r="J4156" s="1"/>
      <c r="K4156" s="99"/>
      <c r="L4156" s="99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99"/>
      <c r="Z4156" s="1"/>
      <c r="AA4156" s="1"/>
      <c r="AB4156" s="1"/>
      <c r="AC4156" s="99"/>
      <c r="AD4156" s="1"/>
      <c r="AE4156" s="1"/>
      <c r="AF4156" s="1"/>
      <c r="AG4156" s="1"/>
      <c r="AH4156" s="1"/>
      <c r="AI4156" s="1"/>
    </row>
    <row r="4157" spans="4:35">
      <c r="D4157" s="1"/>
      <c r="E4157" s="1"/>
      <c r="F4157" s="1"/>
      <c r="G4157" s="1"/>
      <c r="H4157" s="1"/>
      <c r="I4157" s="99"/>
      <c r="J4157" s="1"/>
      <c r="K4157" s="99"/>
      <c r="L4157" s="99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99"/>
      <c r="Z4157" s="1"/>
      <c r="AA4157" s="1"/>
      <c r="AB4157" s="1"/>
      <c r="AC4157" s="99"/>
      <c r="AD4157" s="1"/>
      <c r="AE4157" s="1"/>
      <c r="AF4157" s="1"/>
      <c r="AG4157" s="1"/>
      <c r="AH4157" s="1"/>
      <c r="AI4157" s="1"/>
    </row>
    <row r="4158" spans="4:35">
      <c r="D4158" s="1"/>
      <c r="E4158" s="1"/>
      <c r="F4158" s="1"/>
      <c r="G4158" s="1"/>
      <c r="H4158" s="1"/>
      <c r="I4158" s="99"/>
      <c r="J4158" s="1"/>
      <c r="K4158" s="99"/>
      <c r="L4158" s="99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99"/>
      <c r="Z4158" s="1"/>
      <c r="AA4158" s="1"/>
      <c r="AB4158" s="1"/>
      <c r="AC4158" s="99"/>
      <c r="AD4158" s="1"/>
      <c r="AE4158" s="1"/>
      <c r="AF4158" s="1"/>
      <c r="AG4158" s="1"/>
      <c r="AH4158" s="1"/>
      <c r="AI4158" s="1"/>
    </row>
    <row r="4159" spans="4:35">
      <c r="D4159" s="1"/>
      <c r="E4159" s="1"/>
      <c r="F4159" s="1"/>
      <c r="G4159" s="1"/>
      <c r="H4159" s="1"/>
      <c r="I4159" s="99"/>
      <c r="J4159" s="1"/>
      <c r="K4159" s="99"/>
      <c r="L4159" s="99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99"/>
      <c r="Z4159" s="1"/>
      <c r="AA4159" s="1"/>
      <c r="AB4159" s="1"/>
      <c r="AC4159" s="99"/>
      <c r="AD4159" s="1"/>
      <c r="AE4159" s="1"/>
      <c r="AF4159" s="1"/>
      <c r="AG4159" s="1"/>
      <c r="AH4159" s="1"/>
      <c r="AI4159" s="1"/>
    </row>
    <row r="4160" spans="4:35">
      <c r="D4160" s="1"/>
      <c r="E4160" s="1"/>
      <c r="F4160" s="1"/>
      <c r="G4160" s="1"/>
      <c r="H4160" s="1"/>
      <c r="I4160" s="99"/>
      <c r="J4160" s="1"/>
      <c r="K4160" s="99"/>
      <c r="L4160" s="99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99"/>
      <c r="Z4160" s="1"/>
      <c r="AA4160" s="1"/>
      <c r="AB4160" s="1"/>
      <c r="AC4160" s="99"/>
      <c r="AD4160" s="1"/>
      <c r="AE4160" s="1"/>
      <c r="AF4160" s="1"/>
      <c r="AG4160" s="1"/>
      <c r="AH4160" s="1"/>
      <c r="AI4160" s="1"/>
    </row>
    <row r="4161" spans="4:35">
      <c r="D4161" s="1"/>
      <c r="E4161" s="1"/>
      <c r="F4161" s="1"/>
      <c r="G4161" s="1"/>
      <c r="H4161" s="1"/>
      <c r="I4161" s="99"/>
      <c r="J4161" s="1"/>
      <c r="K4161" s="99"/>
      <c r="L4161" s="99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99"/>
      <c r="Z4161" s="1"/>
      <c r="AA4161" s="1"/>
      <c r="AB4161" s="1"/>
      <c r="AC4161" s="99"/>
      <c r="AD4161" s="1"/>
      <c r="AE4161" s="1"/>
      <c r="AF4161" s="1"/>
      <c r="AG4161" s="1"/>
      <c r="AH4161" s="1"/>
      <c r="AI4161" s="1"/>
    </row>
    <row r="4162" spans="4:35">
      <c r="D4162" s="1"/>
      <c r="E4162" s="1"/>
      <c r="F4162" s="1"/>
      <c r="G4162" s="1"/>
      <c r="H4162" s="1"/>
      <c r="I4162" s="99"/>
      <c r="J4162" s="1"/>
      <c r="K4162" s="99"/>
      <c r="L4162" s="99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</row>
    <row r="4163" spans="4:35">
      <c r="D4163" s="1"/>
      <c r="E4163" s="1"/>
      <c r="F4163" s="1"/>
      <c r="G4163" s="1"/>
      <c r="H4163" s="1"/>
      <c r="I4163" s="99"/>
      <c r="J4163" s="1"/>
      <c r="K4163" s="99"/>
      <c r="L4163" s="99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99"/>
      <c r="Z4163" s="1"/>
      <c r="AA4163" s="1"/>
      <c r="AB4163" s="1"/>
      <c r="AC4163" s="99"/>
      <c r="AD4163" s="1"/>
      <c r="AE4163" s="1"/>
      <c r="AF4163" s="1"/>
      <c r="AG4163" s="1"/>
      <c r="AH4163" s="1"/>
      <c r="AI4163" s="1"/>
    </row>
    <row r="4164" spans="4:35">
      <c r="D4164" s="1"/>
      <c r="E4164" s="1"/>
      <c r="F4164" s="1"/>
      <c r="G4164" s="1"/>
      <c r="H4164" s="1"/>
      <c r="I4164" s="99"/>
      <c r="J4164" s="1"/>
      <c r="K4164" s="99"/>
      <c r="L4164" s="99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99"/>
      <c r="Z4164" s="1"/>
      <c r="AA4164" s="1"/>
      <c r="AB4164" s="1"/>
      <c r="AC4164" s="99"/>
      <c r="AD4164" s="1"/>
      <c r="AE4164" s="1"/>
      <c r="AF4164" s="1"/>
      <c r="AG4164" s="1"/>
      <c r="AH4164" s="1"/>
      <c r="AI4164" s="1"/>
    </row>
    <row r="4165" spans="4:35">
      <c r="D4165" s="1"/>
      <c r="E4165" s="1"/>
      <c r="F4165" s="1"/>
      <c r="G4165" s="1"/>
      <c r="H4165" s="1"/>
      <c r="I4165" s="99"/>
      <c r="J4165" s="1"/>
      <c r="K4165" s="99"/>
      <c r="L4165" s="99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</row>
    <row r="4166" spans="4:35">
      <c r="D4166" s="1"/>
      <c r="E4166" s="1"/>
      <c r="F4166" s="1"/>
      <c r="G4166" s="1"/>
      <c r="H4166" s="1"/>
      <c r="I4166" s="99"/>
      <c r="J4166" s="1"/>
      <c r="K4166" s="99"/>
      <c r="L4166" s="99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99"/>
      <c r="Z4166" s="1"/>
      <c r="AA4166" s="1"/>
      <c r="AB4166" s="1"/>
      <c r="AC4166" s="99"/>
      <c r="AD4166" s="1"/>
      <c r="AE4166" s="1"/>
      <c r="AF4166" s="1"/>
      <c r="AG4166" s="1"/>
      <c r="AH4166" s="1"/>
      <c r="AI4166" s="1"/>
    </row>
    <row r="4167" spans="4:35">
      <c r="D4167" s="1"/>
      <c r="E4167" s="1"/>
      <c r="F4167" s="1"/>
      <c r="G4167" s="1"/>
      <c r="H4167" s="1"/>
      <c r="I4167" s="99"/>
      <c r="J4167" s="1"/>
      <c r="K4167" s="99"/>
      <c r="L4167" s="99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99"/>
      <c r="Z4167" s="1"/>
      <c r="AA4167" s="1"/>
      <c r="AB4167" s="1"/>
      <c r="AC4167" s="99"/>
      <c r="AD4167" s="1"/>
      <c r="AE4167" s="1"/>
      <c r="AF4167" s="1"/>
      <c r="AG4167" s="1"/>
      <c r="AH4167" s="1"/>
      <c r="AI4167" s="1"/>
    </row>
    <row r="4168" spans="4:35">
      <c r="D4168" s="1"/>
      <c r="E4168" s="1"/>
      <c r="F4168" s="1"/>
      <c r="G4168" s="1"/>
      <c r="H4168" s="1"/>
      <c r="I4168" s="99"/>
      <c r="J4168" s="1"/>
      <c r="K4168" s="99"/>
      <c r="L4168" s="99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99"/>
      <c r="Z4168" s="1"/>
      <c r="AA4168" s="1"/>
      <c r="AB4168" s="1"/>
      <c r="AC4168" s="99"/>
      <c r="AD4168" s="1"/>
      <c r="AE4168" s="1"/>
      <c r="AF4168" s="1"/>
      <c r="AG4168" s="1"/>
      <c r="AH4168" s="1"/>
      <c r="AI4168" s="1"/>
    </row>
    <row r="4169" spans="4:35">
      <c r="D4169" s="1"/>
      <c r="E4169" s="1"/>
      <c r="F4169" s="1"/>
      <c r="G4169" s="1"/>
      <c r="H4169" s="1"/>
      <c r="I4169" s="99"/>
      <c r="J4169" s="1"/>
      <c r="K4169" s="99"/>
      <c r="L4169" s="99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99"/>
      <c r="Z4169" s="1"/>
      <c r="AA4169" s="1"/>
      <c r="AB4169" s="1"/>
      <c r="AC4169" s="99"/>
      <c r="AD4169" s="1"/>
      <c r="AE4169" s="1"/>
      <c r="AF4169" s="1"/>
      <c r="AG4169" s="1"/>
      <c r="AH4169" s="1"/>
      <c r="AI4169" s="1"/>
    </row>
    <row r="4170" spans="4:35">
      <c r="D4170" s="1"/>
      <c r="E4170" s="1"/>
      <c r="F4170" s="1"/>
      <c r="G4170" s="1"/>
      <c r="H4170" s="1"/>
      <c r="I4170" s="99"/>
      <c r="J4170" s="1"/>
      <c r="K4170" s="99"/>
      <c r="L4170" s="99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99"/>
      <c r="Z4170" s="1"/>
      <c r="AA4170" s="1"/>
      <c r="AB4170" s="1"/>
      <c r="AC4170" s="99"/>
      <c r="AD4170" s="1"/>
      <c r="AE4170" s="1"/>
      <c r="AF4170" s="1"/>
      <c r="AG4170" s="1"/>
      <c r="AH4170" s="1"/>
      <c r="AI4170" s="1"/>
    </row>
    <row r="4171" spans="4:35">
      <c r="D4171" s="1"/>
      <c r="E4171" s="1"/>
      <c r="F4171" s="1"/>
      <c r="G4171" s="1"/>
      <c r="H4171" s="1"/>
      <c r="I4171" s="99"/>
      <c r="J4171" s="1"/>
      <c r="K4171" s="99"/>
      <c r="L4171" s="99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</row>
    <row r="4172" spans="4:35">
      <c r="D4172" s="1"/>
      <c r="E4172" s="1"/>
      <c r="F4172" s="1"/>
      <c r="G4172" s="1"/>
      <c r="H4172" s="1"/>
      <c r="I4172" s="99"/>
      <c r="J4172" s="1"/>
      <c r="K4172" s="99"/>
      <c r="L4172" s="99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</row>
    <row r="4173" spans="4:35">
      <c r="D4173" s="1"/>
      <c r="E4173" s="1"/>
      <c r="F4173" s="1"/>
      <c r="G4173" s="1"/>
      <c r="H4173" s="1"/>
      <c r="I4173" s="99"/>
      <c r="J4173" s="1"/>
      <c r="K4173" s="99"/>
      <c r="L4173" s="99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99"/>
      <c r="Z4173" s="1"/>
      <c r="AA4173" s="1"/>
      <c r="AB4173" s="1"/>
      <c r="AC4173" s="99"/>
      <c r="AD4173" s="1"/>
      <c r="AE4173" s="1"/>
      <c r="AF4173" s="1"/>
      <c r="AG4173" s="1"/>
      <c r="AH4173" s="1"/>
      <c r="AI4173" s="1"/>
    </row>
    <row r="4174" spans="4:35">
      <c r="D4174" s="1"/>
      <c r="E4174" s="1"/>
      <c r="F4174" s="1"/>
      <c r="G4174" s="1"/>
      <c r="H4174" s="1"/>
      <c r="I4174" s="99"/>
      <c r="J4174" s="1"/>
      <c r="K4174" s="99"/>
      <c r="L4174" s="99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</row>
    <row r="4175" spans="4:35">
      <c r="D4175" s="1"/>
      <c r="E4175" s="1"/>
      <c r="F4175" s="1"/>
      <c r="G4175" s="1"/>
      <c r="H4175" s="1"/>
      <c r="I4175" s="99"/>
      <c r="J4175" s="1"/>
      <c r="K4175" s="99"/>
      <c r="L4175" s="99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99"/>
      <c r="Z4175" s="1"/>
      <c r="AA4175" s="1"/>
      <c r="AB4175" s="1"/>
      <c r="AC4175" s="99"/>
      <c r="AD4175" s="1"/>
      <c r="AE4175" s="1"/>
      <c r="AF4175" s="1"/>
      <c r="AG4175" s="1"/>
      <c r="AH4175" s="1"/>
      <c r="AI4175" s="1"/>
    </row>
    <row r="4176" spans="4:35">
      <c r="D4176" s="1"/>
      <c r="E4176" s="1"/>
      <c r="F4176" s="1"/>
      <c r="G4176" s="1"/>
      <c r="H4176" s="1"/>
      <c r="I4176" s="99"/>
      <c r="J4176" s="1"/>
      <c r="K4176" s="99"/>
      <c r="L4176" s="99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99"/>
      <c r="Z4176" s="1"/>
      <c r="AA4176" s="1"/>
      <c r="AB4176" s="1"/>
      <c r="AC4176" s="99"/>
      <c r="AD4176" s="1"/>
      <c r="AE4176" s="1"/>
      <c r="AF4176" s="1"/>
      <c r="AG4176" s="1"/>
      <c r="AH4176" s="1"/>
      <c r="AI4176" s="1"/>
    </row>
    <row r="4177" spans="4:35">
      <c r="D4177" s="1"/>
      <c r="E4177" s="1"/>
      <c r="F4177" s="1"/>
      <c r="G4177" s="1"/>
      <c r="H4177" s="1"/>
      <c r="I4177" s="99"/>
      <c r="J4177" s="1"/>
      <c r="K4177" s="99"/>
      <c r="L4177" s="99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99"/>
      <c r="Z4177" s="1"/>
      <c r="AA4177" s="1"/>
      <c r="AB4177" s="1"/>
      <c r="AC4177" s="99"/>
      <c r="AD4177" s="1"/>
      <c r="AE4177" s="1"/>
      <c r="AF4177" s="1"/>
      <c r="AG4177" s="1"/>
      <c r="AH4177" s="1"/>
      <c r="AI4177" s="1"/>
    </row>
    <row r="4178" spans="4:35">
      <c r="D4178" s="1"/>
      <c r="E4178" s="1"/>
      <c r="F4178" s="1"/>
      <c r="G4178" s="1"/>
      <c r="H4178" s="1"/>
      <c r="I4178" s="99"/>
      <c r="J4178" s="1"/>
      <c r="K4178" s="99"/>
      <c r="L4178" s="99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99"/>
      <c r="Z4178" s="1"/>
      <c r="AA4178" s="1"/>
      <c r="AB4178" s="1"/>
      <c r="AC4178" s="99"/>
      <c r="AD4178" s="1"/>
      <c r="AE4178" s="1"/>
      <c r="AF4178" s="1"/>
      <c r="AG4178" s="1"/>
      <c r="AH4178" s="1"/>
      <c r="AI4178" s="1"/>
    </row>
    <row r="4179" spans="4:35">
      <c r="D4179" s="1"/>
      <c r="E4179" s="1"/>
      <c r="F4179" s="1"/>
      <c r="G4179" s="1"/>
      <c r="H4179" s="1"/>
      <c r="I4179" s="99"/>
      <c r="J4179" s="1"/>
      <c r="K4179" s="99"/>
      <c r="L4179" s="99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99"/>
      <c r="Z4179" s="1"/>
      <c r="AA4179" s="1"/>
      <c r="AB4179" s="1"/>
      <c r="AC4179" s="99"/>
      <c r="AD4179" s="1"/>
      <c r="AE4179" s="1"/>
      <c r="AF4179" s="1"/>
      <c r="AG4179" s="1"/>
      <c r="AH4179" s="1"/>
      <c r="AI4179" s="1"/>
    </row>
    <row r="4180" spans="4:35">
      <c r="D4180" s="1"/>
      <c r="E4180" s="1"/>
      <c r="F4180" s="1"/>
      <c r="G4180" s="1"/>
      <c r="H4180" s="1"/>
      <c r="I4180" s="99"/>
      <c r="J4180" s="1"/>
      <c r="K4180" s="99"/>
      <c r="L4180" s="99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99"/>
      <c r="Z4180" s="1"/>
      <c r="AA4180" s="1"/>
      <c r="AB4180" s="1"/>
      <c r="AC4180" s="99"/>
      <c r="AD4180" s="1"/>
      <c r="AE4180" s="1"/>
      <c r="AF4180" s="1"/>
      <c r="AG4180" s="1"/>
      <c r="AH4180" s="1"/>
      <c r="AI4180" s="1"/>
    </row>
    <row r="4181" spans="4:35">
      <c r="D4181" s="1"/>
      <c r="E4181" s="1"/>
      <c r="F4181" s="1"/>
      <c r="G4181" s="1"/>
      <c r="H4181" s="1"/>
      <c r="I4181" s="99"/>
      <c r="J4181" s="1"/>
      <c r="K4181" s="99"/>
      <c r="L4181" s="99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99"/>
      <c r="Z4181" s="1"/>
      <c r="AA4181" s="1"/>
      <c r="AB4181" s="1"/>
      <c r="AC4181" s="99"/>
      <c r="AD4181" s="1"/>
      <c r="AE4181" s="1"/>
      <c r="AF4181" s="1"/>
      <c r="AG4181" s="1"/>
      <c r="AH4181" s="1"/>
      <c r="AI4181" s="1"/>
    </row>
    <row r="4182" spans="4:35">
      <c r="D4182" s="1"/>
      <c r="E4182" s="1"/>
      <c r="F4182" s="1"/>
      <c r="G4182" s="1"/>
      <c r="H4182" s="1"/>
      <c r="I4182" s="99"/>
      <c r="J4182" s="1"/>
      <c r="K4182" s="99"/>
      <c r="L4182" s="99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99"/>
      <c r="Z4182" s="1"/>
      <c r="AA4182" s="1"/>
      <c r="AB4182" s="1"/>
      <c r="AC4182" s="99"/>
      <c r="AD4182" s="1"/>
      <c r="AE4182" s="1"/>
      <c r="AF4182" s="1"/>
      <c r="AG4182" s="1"/>
      <c r="AH4182" s="1"/>
      <c r="AI4182" s="1"/>
    </row>
    <row r="4183" spans="4:35">
      <c r="D4183" s="1"/>
      <c r="E4183" s="1"/>
      <c r="F4183" s="1"/>
      <c r="G4183" s="1"/>
      <c r="H4183" s="1"/>
      <c r="I4183" s="99"/>
      <c r="J4183" s="1"/>
      <c r="K4183" s="99"/>
      <c r="L4183" s="99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99"/>
      <c r="Z4183" s="1"/>
      <c r="AA4183" s="1"/>
      <c r="AB4183" s="1"/>
      <c r="AC4183" s="99"/>
      <c r="AD4183" s="1"/>
      <c r="AE4183" s="1"/>
      <c r="AF4183" s="1"/>
      <c r="AG4183" s="1"/>
      <c r="AH4183" s="1"/>
      <c r="AI4183" s="1"/>
    </row>
    <row r="4184" spans="4:35">
      <c r="D4184" s="1"/>
      <c r="E4184" s="1"/>
      <c r="F4184" s="1"/>
      <c r="G4184" s="1"/>
      <c r="H4184" s="1"/>
      <c r="I4184" s="99"/>
      <c r="J4184" s="1"/>
      <c r="K4184" s="99"/>
      <c r="L4184" s="99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99"/>
      <c r="Z4184" s="1"/>
      <c r="AA4184" s="1"/>
      <c r="AB4184" s="1"/>
      <c r="AC4184" s="99"/>
      <c r="AD4184" s="1"/>
      <c r="AE4184" s="1"/>
      <c r="AF4184" s="1"/>
      <c r="AG4184" s="1"/>
      <c r="AH4184" s="1"/>
      <c r="AI4184" s="1"/>
    </row>
    <row r="4185" spans="4:35">
      <c r="D4185" s="1"/>
      <c r="E4185" s="1"/>
      <c r="F4185" s="1"/>
      <c r="G4185" s="1"/>
      <c r="H4185" s="1"/>
      <c r="I4185" s="99"/>
      <c r="J4185" s="1"/>
      <c r="K4185" s="99"/>
      <c r="L4185" s="99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99"/>
      <c r="Z4185" s="1"/>
      <c r="AA4185" s="1"/>
      <c r="AB4185" s="1"/>
      <c r="AC4185" s="99"/>
      <c r="AD4185" s="1"/>
      <c r="AE4185" s="1"/>
      <c r="AF4185" s="1"/>
      <c r="AG4185" s="1"/>
      <c r="AH4185" s="1"/>
      <c r="AI4185" s="1"/>
    </row>
    <row r="4186" spans="4:35">
      <c r="D4186" s="1"/>
      <c r="E4186" s="1"/>
      <c r="F4186" s="1"/>
      <c r="G4186" s="1"/>
      <c r="H4186" s="1"/>
      <c r="I4186" s="99"/>
      <c r="J4186" s="1"/>
      <c r="K4186" s="99"/>
      <c r="L4186" s="99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99"/>
      <c r="Z4186" s="1"/>
      <c r="AA4186" s="1"/>
      <c r="AB4186" s="1"/>
      <c r="AC4186" s="99"/>
      <c r="AD4186" s="1"/>
      <c r="AE4186" s="1"/>
      <c r="AF4186" s="1"/>
      <c r="AG4186" s="1"/>
      <c r="AH4186" s="1"/>
      <c r="AI4186" s="1"/>
    </row>
    <row r="4187" spans="4:35">
      <c r="D4187" s="1"/>
      <c r="E4187" s="1"/>
      <c r="F4187" s="1"/>
      <c r="G4187" s="1"/>
      <c r="H4187" s="1"/>
      <c r="I4187" s="99"/>
      <c r="J4187" s="1"/>
      <c r="K4187" s="99"/>
      <c r="L4187" s="99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99"/>
      <c r="Z4187" s="1"/>
      <c r="AA4187" s="1"/>
      <c r="AB4187" s="1"/>
      <c r="AC4187" s="99"/>
      <c r="AD4187" s="1"/>
      <c r="AE4187" s="1"/>
      <c r="AF4187" s="1"/>
      <c r="AG4187" s="1"/>
      <c r="AH4187" s="1"/>
      <c r="AI4187" s="1"/>
    </row>
    <row r="4188" spans="4:35">
      <c r="D4188" s="1"/>
      <c r="E4188" s="1"/>
      <c r="F4188" s="1"/>
      <c r="G4188" s="1"/>
      <c r="H4188" s="1"/>
      <c r="I4188" s="99"/>
      <c r="J4188" s="1"/>
      <c r="K4188" s="99"/>
      <c r="L4188" s="99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99"/>
      <c r="Z4188" s="1"/>
      <c r="AA4188" s="1"/>
      <c r="AB4188" s="1"/>
      <c r="AC4188" s="99"/>
      <c r="AD4188" s="1"/>
      <c r="AE4188" s="1"/>
      <c r="AF4188" s="1"/>
      <c r="AG4188" s="1"/>
      <c r="AH4188" s="1"/>
      <c r="AI4188" s="1"/>
    </row>
    <row r="4189" spans="4:35">
      <c r="D4189" s="1"/>
      <c r="E4189" s="1"/>
      <c r="F4189" s="1"/>
      <c r="G4189" s="1"/>
      <c r="H4189" s="1"/>
      <c r="I4189" s="99"/>
      <c r="J4189" s="1"/>
      <c r="K4189" s="99"/>
      <c r="L4189" s="99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99"/>
      <c r="Z4189" s="1"/>
      <c r="AA4189" s="1"/>
      <c r="AB4189" s="1"/>
      <c r="AC4189" s="99"/>
      <c r="AD4189" s="1"/>
      <c r="AE4189" s="1"/>
      <c r="AF4189" s="1"/>
      <c r="AG4189" s="1"/>
      <c r="AH4189" s="1"/>
      <c r="AI4189" s="1"/>
    </row>
    <row r="4190" spans="4:35">
      <c r="D4190" s="1"/>
      <c r="E4190" s="1"/>
      <c r="F4190" s="1"/>
      <c r="G4190" s="1"/>
      <c r="H4190" s="1"/>
      <c r="I4190" s="99"/>
      <c r="J4190" s="1"/>
      <c r="K4190" s="99"/>
      <c r="L4190" s="99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99"/>
      <c r="Z4190" s="1"/>
      <c r="AA4190" s="1"/>
      <c r="AB4190" s="1"/>
      <c r="AC4190" s="99"/>
      <c r="AD4190" s="1"/>
      <c r="AE4190" s="1"/>
      <c r="AF4190" s="1"/>
      <c r="AG4190" s="1"/>
      <c r="AH4190" s="1"/>
      <c r="AI4190" s="1"/>
    </row>
    <row r="4191" spans="4:35">
      <c r="D4191" s="1"/>
      <c r="E4191" s="1"/>
      <c r="F4191" s="1"/>
      <c r="G4191" s="1"/>
      <c r="H4191" s="1"/>
      <c r="I4191" s="99"/>
      <c r="J4191" s="1"/>
      <c r="K4191" s="99"/>
      <c r="L4191" s="99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99"/>
      <c r="Z4191" s="1"/>
      <c r="AA4191" s="1"/>
      <c r="AB4191" s="1"/>
      <c r="AC4191" s="99"/>
      <c r="AD4191" s="1"/>
      <c r="AE4191" s="1"/>
      <c r="AF4191" s="1"/>
      <c r="AG4191" s="1"/>
      <c r="AH4191" s="1"/>
      <c r="AI4191" s="1"/>
    </row>
    <row r="4192" spans="4:35">
      <c r="D4192" s="1"/>
      <c r="E4192" s="1"/>
      <c r="F4192" s="1"/>
      <c r="G4192" s="1"/>
      <c r="H4192" s="1"/>
      <c r="I4192" s="99"/>
      <c r="J4192" s="1"/>
      <c r="K4192" s="99"/>
      <c r="L4192" s="99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99"/>
      <c r="Z4192" s="1"/>
      <c r="AA4192" s="1"/>
      <c r="AB4192" s="1"/>
      <c r="AC4192" s="99"/>
      <c r="AD4192" s="1"/>
      <c r="AE4192" s="1"/>
      <c r="AF4192" s="1"/>
      <c r="AG4192" s="1"/>
      <c r="AH4192" s="1"/>
      <c r="AI4192" s="1"/>
    </row>
    <row r="4193" spans="4:35">
      <c r="D4193" s="1"/>
      <c r="E4193" s="1"/>
      <c r="F4193" s="1"/>
      <c r="G4193" s="1"/>
      <c r="H4193" s="1"/>
      <c r="I4193" s="99"/>
      <c r="J4193" s="1"/>
      <c r="K4193" s="99"/>
      <c r="L4193" s="99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99"/>
      <c r="Z4193" s="1"/>
      <c r="AA4193" s="1"/>
      <c r="AB4193" s="1"/>
      <c r="AC4193" s="99"/>
      <c r="AD4193" s="1"/>
      <c r="AE4193" s="1"/>
      <c r="AF4193" s="1"/>
      <c r="AG4193" s="1"/>
      <c r="AH4193" s="1"/>
      <c r="AI4193" s="1"/>
    </row>
    <row r="4194" spans="4:35">
      <c r="D4194" s="1"/>
      <c r="E4194" s="1"/>
      <c r="F4194" s="1"/>
      <c r="G4194" s="1"/>
      <c r="H4194" s="1"/>
      <c r="I4194" s="99"/>
      <c r="J4194" s="1"/>
      <c r="K4194" s="99"/>
      <c r="L4194" s="99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99"/>
      <c r="Z4194" s="1"/>
      <c r="AA4194" s="1"/>
      <c r="AB4194" s="1"/>
      <c r="AC4194" s="99"/>
      <c r="AD4194" s="1"/>
      <c r="AE4194" s="1"/>
      <c r="AF4194" s="1"/>
      <c r="AG4194" s="1"/>
      <c r="AH4194" s="1"/>
      <c r="AI4194" s="1"/>
    </row>
    <row r="4195" spans="4:35">
      <c r="D4195" s="1"/>
      <c r="E4195" s="1"/>
      <c r="F4195" s="1"/>
      <c r="G4195" s="1"/>
      <c r="H4195" s="1"/>
      <c r="I4195" s="99"/>
      <c r="J4195" s="1"/>
      <c r="K4195" s="99"/>
      <c r="L4195" s="99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99"/>
      <c r="Z4195" s="1"/>
      <c r="AA4195" s="1"/>
      <c r="AB4195" s="1"/>
      <c r="AC4195" s="99"/>
      <c r="AD4195" s="1"/>
      <c r="AE4195" s="1"/>
      <c r="AF4195" s="1"/>
      <c r="AG4195" s="1"/>
      <c r="AH4195" s="1"/>
      <c r="AI4195" s="1"/>
    </row>
    <row r="4196" spans="4:35">
      <c r="D4196" s="1"/>
      <c r="E4196" s="1"/>
      <c r="F4196" s="1"/>
      <c r="G4196" s="1"/>
      <c r="H4196" s="1"/>
      <c r="I4196" s="99"/>
      <c r="J4196" s="1"/>
      <c r="K4196" s="99"/>
      <c r="L4196" s="99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99"/>
      <c r="Z4196" s="1"/>
      <c r="AA4196" s="1"/>
      <c r="AB4196" s="1"/>
      <c r="AC4196" s="99"/>
      <c r="AD4196" s="1"/>
      <c r="AE4196" s="1"/>
      <c r="AF4196" s="1"/>
      <c r="AG4196" s="1"/>
      <c r="AH4196" s="1"/>
      <c r="AI4196" s="1"/>
    </row>
    <row r="4197" spans="4:35">
      <c r="D4197" s="1"/>
      <c r="E4197" s="1"/>
      <c r="F4197" s="1"/>
      <c r="G4197" s="1"/>
      <c r="H4197" s="1"/>
      <c r="I4197" s="99"/>
      <c r="J4197" s="1"/>
      <c r="K4197" s="99"/>
      <c r="L4197" s="99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99"/>
      <c r="Z4197" s="1"/>
      <c r="AA4197" s="1"/>
      <c r="AB4197" s="1"/>
      <c r="AC4197" s="99"/>
      <c r="AD4197" s="1"/>
      <c r="AE4197" s="1"/>
      <c r="AF4197" s="1"/>
      <c r="AG4197" s="1"/>
      <c r="AH4197" s="1"/>
      <c r="AI4197" s="1"/>
    </row>
    <row r="4198" spans="4:35">
      <c r="D4198" s="1"/>
      <c r="E4198" s="1"/>
      <c r="F4198" s="1"/>
      <c r="G4198" s="1"/>
      <c r="H4198" s="1"/>
      <c r="I4198" s="99"/>
      <c r="J4198" s="1"/>
      <c r="K4198" s="99"/>
      <c r="L4198" s="99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99"/>
      <c r="Z4198" s="1"/>
      <c r="AA4198" s="1"/>
      <c r="AB4198" s="1"/>
      <c r="AC4198" s="99"/>
      <c r="AD4198" s="1"/>
      <c r="AE4198" s="1"/>
      <c r="AF4198" s="1"/>
      <c r="AG4198" s="1"/>
      <c r="AH4198" s="1"/>
      <c r="AI4198" s="1"/>
    </row>
    <row r="4199" spans="4:35">
      <c r="D4199" s="1"/>
      <c r="E4199" s="1"/>
      <c r="F4199" s="1"/>
      <c r="G4199" s="1"/>
      <c r="H4199" s="1"/>
      <c r="I4199" s="99"/>
      <c r="J4199" s="1"/>
      <c r="K4199" s="99"/>
      <c r="L4199" s="99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99"/>
      <c r="Z4199" s="1"/>
      <c r="AA4199" s="1"/>
      <c r="AB4199" s="1"/>
      <c r="AC4199" s="99"/>
      <c r="AD4199" s="1"/>
      <c r="AE4199" s="1"/>
      <c r="AF4199" s="1"/>
      <c r="AG4199" s="1"/>
      <c r="AH4199" s="1"/>
      <c r="AI4199" s="1"/>
    </row>
    <row r="4200" spans="4:35">
      <c r="D4200" s="1"/>
      <c r="E4200" s="1"/>
      <c r="F4200" s="1"/>
      <c r="G4200" s="1"/>
      <c r="H4200" s="1"/>
      <c r="I4200" s="99"/>
      <c r="J4200" s="1"/>
      <c r="K4200" s="99"/>
      <c r="L4200" s="99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99"/>
      <c r="Z4200" s="1"/>
      <c r="AA4200" s="1"/>
      <c r="AB4200" s="1"/>
      <c r="AC4200" s="99"/>
      <c r="AD4200" s="1"/>
      <c r="AE4200" s="1"/>
      <c r="AF4200" s="1"/>
      <c r="AG4200" s="1"/>
      <c r="AH4200" s="1"/>
      <c r="AI4200" s="1"/>
    </row>
    <row r="4201" spans="4:35">
      <c r="D4201" s="1"/>
      <c r="E4201" s="1"/>
      <c r="F4201" s="1"/>
      <c r="G4201" s="1"/>
      <c r="H4201" s="1"/>
      <c r="I4201" s="99"/>
      <c r="J4201" s="1"/>
      <c r="K4201" s="99"/>
      <c r="L4201" s="99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99"/>
      <c r="Z4201" s="1"/>
      <c r="AA4201" s="1"/>
      <c r="AB4201" s="1"/>
      <c r="AC4201" s="99"/>
      <c r="AD4201" s="1"/>
      <c r="AE4201" s="1"/>
      <c r="AF4201" s="1"/>
      <c r="AG4201" s="1"/>
      <c r="AH4201" s="1"/>
      <c r="AI4201" s="1"/>
    </row>
    <row r="4202" spans="4:35">
      <c r="D4202" s="1"/>
      <c r="E4202" s="1"/>
      <c r="F4202" s="1"/>
      <c r="G4202" s="1"/>
      <c r="H4202" s="1"/>
      <c r="I4202" s="99"/>
      <c r="J4202" s="1"/>
      <c r="K4202" s="99"/>
      <c r="L4202" s="99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99"/>
      <c r="Z4202" s="1"/>
      <c r="AA4202" s="1"/>
      <c r="AB4202" s="1"/>
      <c r="AC4202" s="99"/>
      <c r="AD4202" s="1"/>
      <c r="AE4202" s="1"/>
      <c r="AF4202" s="1"/>
      <c r="AG4202" s="1"/>
      <c r="AH4202" s="1"/>
      <c r="AI4202" s="1"/>
    </row>
    <row r="4203" spans="4:35">
      <c r="D4203" s="1"/>
      <c r="E4203" s="1"/>
      <c r="F4203" s="1"/>
      <c r="G4203" s="1"/>
      <c r="H4203" s="1"/>
      <c r="I4203" s="99"/>
      <c r="J4203" s="1"/>
      <c r="K4203" s="99"/>
      <c r="L4203" s="99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99"/>
      <c r="Z4203" s="1"/>
      <c r="AA4203" s="1"/>
      <c r="AB4203" s="1"/>
      <c r="AC4203" s="99"/>
      <c r="AD4203" s="1"/>
      <c r="AE4203" s="1"/>
      <c r="AF4203" s="1"/>
      <c r="AG4203" s="1"/>
      <c r="AH4203" s="1"/>
      <c r="AI4203" s="1"/>
    </row>
    <row r="4204" spans="4:35">
      <c r="D4204" s="1"/>
      <c r="E4204" s="1"/>
      <c r="F4204" s="1"/>
      <c r="G4204" s="1"/>
      <c r="H4204" s="1"/>
      <c r="I4204" s="99"/>
      <c r="J4204" s="1"/>
      <c r="K4204" s="99"/>
      <c r="L4204" s="99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</row>
    <row r="4205" spans="4:35">
      <c r="D4205" s="1"/>
      <c r="E4205" s="1"/>
      <c r="F4205" s="1"/>
      <c r="G4205" s="1"/>
      <c r="H4205" s="1"/>
      <c r="I4205" s="99"/>
      <c r="J4205" s="1"/>
      <c r="K4205" s="99"/>
      <c r="L4205" s="99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99"/>
      <c r="Z4205" s="1"/>
      <c r="AA4205" s="1"/>
      <c r="AB4205" s="1"/>
      <c r="AC4205" s="99"/>
      <c r="AD4205" s="1"/>
      <c r="AE4205" s="1"/>
      <c r="AF4205" s="1"/>
      <c r="AG4205" s="1"/>
      <c r="AH4205" s="1"/>
      <c r="AI4205" s="1"/>
    </row>
    <row r="4206" spans="4:35">
      <c r="D4206" s="1"/>
      <c r="E4206" s="1"/>
      <c r="F4206" s="1"/>
      <c r="G4206" s="1"/>
      <c r="H4206" s="1"/>
      <c r="I4206" s="99"/>
      <c r="J4206" s="1"/>
      <c r="K4206" s="99"/>
      <c r="L4206" s="99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99"/>
      <c r="Z4206" s="1"/>
      <c r="AA4206" s="1"/>
      <c r="AB4206" s="1"/>
      <c r="AC4206" s="99"/>
      <c r="AD4206" s="1"/>
      <c r="AE4206" s="1"/>
      <c r="AF4206" s="1"/>
      <c r="AG4206" s="1"/>
      <c r="AH4206" s="1"/>
      <c r="AI4206" s="1"/>
    </row>
    <row r="4207" spans="4:35">
      <c r="D4207" s="1"/>
      <c r="E4207" s="1"/>
      <c r="F4207" s="1"/>
      <c r="G4207" s="1"/>
      <c r="H4207" s="1"/>
      <c r="I4207" s="99"/>
      <c r="J4207" s="1"/>
      <c r="K4207" s="99"/>
      <c r="L4207" s="99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99"/>
      <c r="Z4207" s="1"/>
      <c r="AA4207" s="1"/>
      <c r="AB4207" s="1"/>
      <c r="AC4207" s="99"/>
      <c r="AD4207" s="1"/>
      <c r="AE4207" s="1"/>
      <c r="AF4207" s="1"/>
      <c r="AG4207" s="1"/>
      <c r="AH4207" s="1"/>
      <c r="AI4207" s="1"/>
    </row>
    <row r="4208" spans="4:35">
      <c r="D4208" s="1"/>
      <c r="E4208" s="1"/>
      <c r="F4208" s="1"/>
      <c r="G4208" s="1"/>
      <c r="H4208" s="1"/>
      <c r="I4208" s="99"/>
      <c r="J4208" s="1"/>
      <c r="K4208" s="99"/>
      <c r="L4208" s="99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99"/>
      <c r="Z4208" s="1"/>
      <c r="AA4208" s="1"/>
      <c r="AB4208" s="1"/>
      <c r="AC4208" s="99"/>
      <c r="AD4208" s="1"/>
      <c r="AE4208" s="1"/>
      <c r="AF4208" s="1"/>
      <c r="AG4208" s="1"/>
      <c r="AH4208" s="1"/>
      <c r="AI4208" s="1"/>
    </row>
    <row r="4209" spans="4:35">
      <c r="D4209" s="1"/>
      <c r="E4209" s="1"/>
      <c r="F4209" s="1"/>
      <c r="G4209" s="1"/>
      <c r="H4209" s="1"/>
      <c r="I4209" s="99"/>
      <c r="J4209" s="1"/>
      <c r="K4209" s="99"/>
      <c r="L4209" s="99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99"/>
      <c r="Z4209" s="1"/>
      <c r="AA4209" s="1"/>
      <c r="AB4209" s="1"/>
      <c r="AC4209" s="99"/>
      <c r="AD4209" s="1"/>
      <c r="AE4209" s="1"/>
      <c r="AF4209" s="1"/>
      <c r="AG4209" s="1"/>
      <c r="AH4209" s="1"/>
      <c r="AI4209" s="1"/>
    </row>
    <row r="4210" spans="4:35">
      <c r="D4210" s="1"/>
      <c r="E4210" s="1"/>
      <c r="F4210" s="1"/>
      <c r="G4210" s="1"/>
      <c r="H4210" s="1"/>
      <c r="I4210" s="99"/>
      <c r="J4210" s="1"/>
      <c r="K4210" s="99"/>
      <c r="L4210" s="99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99"/>
      <c r="Z4210" s="1"/>
      <c r="AA4210" s="1"/>
      <c r="AB4210" s="1"/>
      <c r="AC4210" s="99"/>
      <c r="AD4210" s="1"/>
      <c r="AE4210" s="1"/>
      <c r="AF4210" s="1"/>
      <c r="AG4210" s="1"/>
      <c r="AH4210" s="1"/>
      <c r="AI4210" s="1"/>
    </row>
    <row r="4211" spans="4:35">
      <c r="D4211" s="1"/>
      <c r="E4211" s="1"/>
      <c r="F4211" s="1"/>
      <c r="G4211" s="1"/>
      <c r="H4211" s="1"/>
      <c r="I4211" s="99"/>
      <c r="J4211" s="1"/>
      <c r="K4211" s="99"/>
      <c r="L4211" s="99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99"/>
      <c r="Z4211" s="1"/>
      <c r="AA4211" s="1"/>
      <c r="AB4211" s="1"/>
      <c r="AC4211" s="99"/>
      <c r="AD4211" s="1"/>
      <c r="AE4211" s="1"/>
      <c r="AF4211" s="1"/>
      <c r="AG4211" s="1"/>
      <c r="AH4211" s="1"/>
      <c r="AI4211" s="1"/>
    </row>
    <row r="4212" spans="4:35">
      <c r="D4212" s="1"/>
      <c r="E4212" s="1"/>
      <c r="F4212" s="1"/>
      <c r="G4212" s="1"/>
      <c r="H4212" s="1"/>
      <c r="I4212" s="99"/>
      <c r="J4212" s="1"/>
      <c r="K4212" s="99"/>
      <c r="L4212" s="99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99"/>
      <c r="Z4212" s="1"/>
      <c r="AA4212" s="1"/>
      <c r="AB4212" s="1"/>
      <c r="AC4212" s="99"/>
      <c r="AD4212" s="1"/>
      <c r="AE4212" s="1"/>
      <c r="AF4212" s="1"/>
      <c r="AG4212" s="1"/>
      <c r="AH4212" s="1"/>
      <c r="AI4212" s="1"/>
    </row>
    <row r="4213" spans="4:35">
      <c r="D4213" s="1"/>
      <c r="E4213" s="1"/>
      <c r="F4213" s="1"/>
      <c r="G4213" s="1"/>
      <c r="H4213" s="1"/>
      <c r="I4213" s="99"/>
      <c r="J4213" s="1"/>
      <c r="K4213" s="99"/>
      <c r="L4213" s="99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99"/>
      <c r="Z4213" s="1"/>
      <c r="AA4213" s="1"/>
      <c r="AB4213" s="1"/>
      <c r="AC4213" s="99"/>
      <c r="AD4213" s="1"/>
      <c r="AE4213" s="1"/>
      <c r="AF4213" s="1"/>
      <c r="AG4213" s="1"/>
      <c r="AH4213" s="1"/>
      <c r="AI4213" s="1"/>
    </row>
    <row r="4214" spans="4:35">
      <c r="D4214" s="1"/>
      <c r="E4214" s="1"/>
      <c r="F4214" s="1"/>
      <c r="G4214" s="1"/>
      <c r="H4214" s="1"/>
      <c r="I4214" s="99"/>
      <c r="J4214" s="1"/>
      <c r="K4214" s="99"/>
      <c r="L4214" s="99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99"/>
      <c r="Z4214" s="1"/>
      <c r="AA4214" s="1"/>
      <c r="AB4214" s="1"/>
      <c r="AC4214" s="99"/>
      <c r="AD4214" s="1"/>
      <c r="AE4214" s="1"/>
      <c r="AF4214" s="1"/>
      <c r="AG4214" s="1"/>
      <c r="AH4214" s="1"/>
      <c r="AI4214" s="1"/>
    </row>
    <row r="4215" spans="4:35">
      <c r="D4215" s="1"/>
      <c r="E4215" s="1"/>
      <c r="F4215" s="1"/>
      <c r="G4215" s="1"/>
      <c r="H4215" s="1"/>
      <c r="I4215" s="99"/>
      <c r="J4215" s="1"/>
      <c r="K4215" s="99"/>
      <c r="L4215" s="99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99"/>
      <c r="Z4215" s="1"/>
      <c r="AA4215" s="1"/>
      <c r="AB4215" s="1"/>
      <c r="AC4215" s="99"/>
      <c r="AD4215" s="1"/>
      <c r="AE4215" s="1"/>
      <c r="AF4215" s="1"/>
      <c r="AG4215" s="1"/>
      <c r="AH4215" s="1"/>
      <c r="AI4215" s="1"/>
    </row>
    <row r="4216" spans="4:35">
      <c r="D4216" s="1"/>
      <c r="E4216" s="1"/>
      <c r="F4216" s="1"/>
      <c r="G4216" s="1"/>
      <c r="H4216" s="1"/>
      <c r="I4216" s="99"/>
      <c r="J4216" s="1"/>
      <c r="K4216" s="99"/>
      <c r="L4216" s="99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99"/>
      <c r="Z4216" s="1"/>
      <c r="AA4216" s="1"/>
      <c r="AB4216" s="1"/>
      <c r="AC4216" s="99"/>
      <c r="AD4216" s="1"/>
      <c r="AE4216" s="1"/>
      <c r="AF4216" s="1"/>
      <c r="AG4216" s="1"/>
      <c r="AH4216" s="1"/>
      <c r="AI4216" s="1"/>
    </row>
    <row r="4217" spans="4:35">
      <c r="D4217" s="1"/>
      <c r="E4217" s="1"/>
      <c r="F4217" s="1"/>
      <c r="G4217" s="1"/>
      <c r="H4217" s="1"/>
      <c r="I4217" s="99"/>
      <c r="J4217" s="1"/>
      <c r="K4217" s="99"/>
      <c r="L4217" s="99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99"/>
      <c r="Z4217" s="1"/>
      <c r="AA4217" s="1"/>
      <c r="AB4217" s="1"/>
      <c r="AC4217" s="99"/>
      <c r="AD4217" s="1"/>
      <c r="AE4217" s="1"/>
      <c r="AF4217" s="1"/>
      <c r="AG4217" s="1"/>
      <c r="AH4217" s="1"/>
      <c r="AI4217" s="1"/>
    </row>
    <row r="4218" spans="4:35">
      <c r="D4218" s="1"/>
      <c r="E4218" s="1"/>
      <c r="F4218" s="1"/>
      <c r="G4218" s="1"/>
      <c r="H4218" s="1"/>
      <c r="I4218" s="99"/>
      <c r="J4218" s="1"/>
      <c r="K4218" s="99"/>
      <c r="L4218" s="99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99"/>
      <c r="Z4218" s="1"/>
      <c r="AA4218" s="1"/>
      <c r="AB4218" s="1"/>
      <c r="AC4218" s="99"/>
      <c r="AD4218" s="1"/>
      <c r="AE4218" s="1"/>
      <c r="AF4218" s="1"/>
      <c r="AG4218" s="1"/>
      <c r="AH4218" s="1"/>
      <c r="AI4218" s="1"/>
    </row>
    <row r="4219" spans="4:35">
      <c r="D4219" s="1"/>
      <c r="E4219" s="1"/>
      <c r="F4219" s="1"/>
      <c r="G4219" s="1"/>
      <c r="H4219" s="1"/>
      <c r="I4219" s="99"/>
      <c r="J4219" s="1"/>
      <c r="K4219" s="99"/>
      <c r="L4219" s="99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99"/>
      <c r="Z4219" s="1"/>
      <c r="AA4219" s="1"/>
      <c r="AB4219" s="1"/>
      <c r="AC4219" s="99"/>
      <c r="AD4219" s="1"/>
      <c r="AE4219" s="1"/>
      <c r="AF4219" s="1"/>
      <c r="AG4219" s="1"/>
      <c r="AH4219" s="1"/>
      <c r="AI4219" s="1"/>
    </row>
    <row r="4220" spans="4:35">
      <c r="D4220" s="1"/>
      <c r="E4220" s="1"/>
      <c r="F4220" s="1"/>
      <c r="G4220" s="1"/>
      <c r="H4220" s="1"/>
      <c r="I4220" s="99"/>
      <c r="J4220" s="1"/>
      <c r="K4220" s="99"/>
      <c r="L4220" s="99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99"/>
      <c r="Z4220" s="1"/>
      <c r="AA4220" s="1"/>
      <c r="AB4220" s="1"/>
      <c r="AC4220" s="99"/>
      <c r="AD4220" s="1"/>
      <c r="AE4220" s="1"/>
      <c r="AF4220" s="1"/>
      <c r="AG4220" s="1"/>
      <c r="AH4220" s="1"/>
      <c r="AI4220" s="1"/>
    </row>
    <row r="4221" spans="4:35">
      <c r="D4221" s="1"/>
      <c r="E4221" s="1"/>
      <c r="F4221" s="1"/>
      <c r="G4221" s="1"/>
      <c r="H4221" s="1"/>
      <c r="I4221" s="99"/>
      <c r="J4221" s="1"/>
      <c r="K4221" s="99"/>
      <c r="L4221" s="99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99"/>
      <c r="Z4221" s="1"/>
      <c r="AA4221" s="1"/>
      <c r="AB4221" s="1"/>
      <c r="AC4221" s="99"/>
      <c r="AD4221" s="1"/>
      <c r="AE4221" s="1"/>
      <c r="AF4221" s="1"/>
      <c r="AG4221" s="1"/>
      <c r="AH4221" s="1"/>
      <c r="AI4221" s="1"/>
    </row>
    <row r="4222" spans="4:35">
      <c r="D4222" s="1"/>
      <c r="E4222" s="1"/>
      <c r="F4222" s="1"/>
      <c r="G4222" s="1"/>
      <c r="H4222" s="1"/>
      <c r="I4222" s="99"/>
      <c r="J4222" s="1"/>
      <c r="K4222" s="99"/>
      <c r="L4222" s="99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99"/>
      <c r="Z4222" s="1"/>
      <c r="AA4222" s="1"/>
      <c r="AB4222" s="1"/>
      <c r="AC4222" s="99"/>
      <c r="AD4222" s="1"/>
      <c r="AE4222" s="1"/>
      <c r="AF4222" s="1"/>
      <c r="AG4222" s="1"/>
      <c r="AH4222" s="1"/>
      <c r="AI4222" s="1"/>
    </row>
    <row r="4223" spans="4:35">
      <c r="D4223" s="1"/>
      <c r="E4223" s="1"/>
      <c r="F4223" s="1"/>
      <c r="G4223" s="1"/>
      <c r="H4223" s="1"/>
      <c r="I4223" s="99"/>
      <c r="J4223" s="1"/>
      <c r="K4223" s="99"/>
      <c r="L4223" s="99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99"/>
      <c r="Z4223" s="1"/>
      <c r="AA4223" s="1"/>
      <c r="AB4223" s="1"/>
      <c r="AC4223" s="99"/>
      <c r="AD4223" s="1"/>
      <c r="AE4223" s="1"/>
      <c r="AF4223" s="1"/>
      <c r="AG4223" s="1"/>
      <c r="AH4223" s="1"/>
      <c r="AI4223" s="1"/>
    </row>
    <row r="4224" spans="4:35">
      <c r="D4224" s="1"/>
      <c r="E4224" s="1"/>
      <c r="F4224" s="1"/>
      <c r="G4224" s="1"/>
      <c r="H4224" s="1"/>
      <c r="I4224" s="99"/>
      <c r="J4224" s="1"/>
      <c r="K4224" s="99"/>
      <c r="L4224" s="99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99"/>
      <c r="Z4224" s="1"/>
      <c r="AA4224" s="1"/>
      <c r="AB4224" s="1"/>
      <c r="AC4224" s="99"/>
      <c r="AD4224" s="1"/>
      <c r="AE4224" s="1"/>
      <c r="AF4224" s="1"/>
      <c r="AG4224" s="1"/>
      <c r="AH4224" s="1"/>
      <c r="AI4224" s="1"/>
    </row>
    <row r="4225" spans="4:35">
      <c r="D4225" s="1"/>
      <c r="E4225" s="1"/>
      <c r="F4225" s="1"/>
      <c r="G4225" s="1"/>
      <c r="H4225" s="1"/>
      <c r="I4225" s="99"/>
      <c r="J4225" s="1"/>
      <c r="K4225" s="99"/>
      <c r="L4225" s="99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99"/>
      <c r="Z4225" s="1"/>
      <c r="AA4225" s="1"/>
      <c r="AB4225" s="1"/>
      <c r="AC4225" s="99"/>
      <c r="AD4225" s="1"/>
      <c r="AE4225" s="1"/>
      <c r="AF4225" s="1"/>
      <c r="AG4225" s="1"/>
      <c r="AH4225" s="1"/>
      <c r="AI4225" s="1"/>
    </row>
    <row r="4226" spans="4:35">
      <c r="D4226" s="1"/>
      <c r="E4226" s="1"/>
      <c r="F4226" s="1"/>
      <c r="G4226" s="1"/>
      <c r="H4226" s="1"/>
      <c r="I4226" s="99"/>
      <c r="J4226" s="1"/>
      <c r="K4226" s="99"/>
      <c r="L4226" s="99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99"/>
      <c r="Z4226" s="1"/>
      <c r="AA4226" s="1"/>
      <c r="AB4226" s="1"/>
      <c r="AC4226" s="99"/>
      <c r="AD4226" s="1"/>
      <c r="AE4226" s="1"/>
      <c r="AF4226" s="1"/>
      <c r="AG4226" s="1"/>
      <c r="AH4226" s="1"/>
      <c r="AI4226" s="1"/>
    </row>
    <row r="4227" spans="4:35">
      <c r="D4227" s="1"/>
      <c r="E4227" s="1"/>
      <c r="F4227" s="1"/>
      <c r="G4227" s="1"/>
      <c r="H4227" s="1"/>
      <c r="I4227" s="99"/>
      <c r="J4227" s="1"/>
      <c r="K4227" s="99"/>
      <c r="L4227" s="99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99"/>
      <c r="Z4227" s="1"/>
      <c r="AA4227" s="1"/>
      <c r="AB4227" s="1"/>
      <c r="AC4227" s="99"/>
      <c r="AD4227" s="1"/>
      <c r="AE4227" s="1"/>
      <c r="AF4227" s="1"/>
      <c r="AG4227" s="1"/>
      <c r="AH4227" s="1"/>
      <c r="AI4227" s="1"/>
    </row>
    <row r="4228" spans="4:35">
      <c r="D4228" s="1"/>
      <c r="E4228" s="1"/>
      <c r="F4228" s="1"/>
      <c r="G4228" s="1"/>
      <c r="H4228" s="1"/>
      <c r="I4228" s="99"/>
      <c r="J4228" s="1"/>
      <c r="K4228" s="99"/>
      <c r="L4228" s="99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99"/>
      <c r="Z4228" s="1"/>
      <c r="AA4228" s="1"/>
      <c r="AB4228" s="1"/>
      <c r="AC4228" s="99"/>
      <c r="AD4228" s="1"/>
      <c r="AE4228" s="1"/>
      <c r="AF4228" s="1"/>
      <c r="AG4228" s="1"/>
      <c r="AH4228" s="1"/>
      <c r="AI4228" s="1"/>
    </row>
    <row r="4229" spans="4:35">
      <c r="D4229" s="1"/>
      <c r="E4229" s="1"/>
      <c r="F4229" s="1"/>
      <c r="G4229" s="1"/>
      <c r="H4229" s="1"/>
      <c r="I4229" s="99"/>
      <c r="J4229" s="1"/>
      <c r="K4229" s="99"/>
      <c r="L4229" s="99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99"/>
      <c r="Z4229" s="1"/>
      <c r="AA4229" s="1"/>
      <c r="AB4229" s="1"/>
      <c r="AC4229" s="99"/>
      <c r="AD4229" s="1"/>
      <c r="AE4229" s="1"/>
      <c r="AF4229" s="1"/>
      <c r="AG4229" s="1"/>
      <c r="AH4229" s="1"/>
      <c r="AI4229" s="1"/>
    </row>
    <row r="4230" spans="4:35">
      <c r="D4230" s="1"/>
      <c r="E4230" s="1"/>
      <c r="F4230" s="1"/>
      <c r="G4230" s="1"/>
      <c r="H4230" s="1"/>
      <c r="I4230" s="99"/>
      <c r="J4230" s="1"/>
      <c r="K4230" s="99"/>
      <c r="L4230" s="99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99"/>
      <c r="Z4230" s="1"/>
      <c r="AA4230" s="1"/>
      <c r="AB4230" s="1"/>
      <c r="AC4230" s="99"/>
      <c r="AD4230" s="1"/>
      <c r="AE4230" s="1"/>
      <c r="AF4230" s="1"/>
      <c r="AG4230" s="1"/>
      <c r="AH4230" s="1"/>
      <c r="AI4230" s="1"/>
    </row>
    <row r="4231" spans="4:35">
      <c r="D4231" s="1"/>
      <c r="E4231" s="1"/>
      <c r="F4231" s="1"/>
      <c r="G4231" s="1"/>
      <c r="H4231" s="1"/>
      <c r="I4231" s="99"/>
      <c r="J4231" s="1"/>
      <c r="K4231" s="99"/>
      <c r="L4231" s="99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99"/>
      <c r="Z4231" s="1"/>
      <c r="AA4231" s="1"/>
      <c r="AB4231" s="1"/>
      <c r="AC4231" s="99"/>
      <c r="AD4231" s="1"/>
      <c r="AE4231" s="1"/>
      <c r="AF4231" s="1"/>
      <c r="AG4231" s="1"/>
      <c r="AH4231" s="1"/>
      <c r="AI4231" s="1"/>
    </row>
    <row r="4232" spans="4:35">
      <c r="D4232" s="1"/>
      <c r="E4232" s="1"/>
      <c r="F4232" s="1"/>
      <c r="G4232" s="1"/>
      <c r="H4232" s="1"/>
      <c r="I4232" s="99"/>
      <c r="J4232" s="1"/>
      <c r="K4232" s="99"/>
      <c r="L4232" s="99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99"/>
      <c r="Z4232" s="1"/>
      <c r="AA4232" s="1"/>
      <c r="AB4232" s="1"/>
      <c r="AC4232" s="99"/>
      <c r="AD4232" s="1"/>
      <c r="AE4232" s="1"/>
      <c r="AF4232" s="1"/>
      <c r="AG4232" s="1"/>
      <c r="AH4232" s="1"/>
      <c r="AI4232" s="1"/>
    </row>
    <row r="4233" spans="4:35">
      <c r="D4233" s="1"/>
      <c r="E4233" s="1"/>
      <c r="F4233" s="1"/>
      <c r="G4233" s="1"/>
      <c r="H4233" s="1"/>
      <c r="I4233" s="99"/>
      <c r="J4233" s="1"/>
      <c r="K4233" s="99"/>
      <c r="L4233" s="99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99"/>
      <c r="Z4233" s="1"/>
      <c r="AA4233" s="1"/>
      <c r="AB4233" s="1"/>
      <c r="AC4233" s="99"/>
      <c r="AD4233" s="1"/>
      <c r="AE4233" s="1"/>
      <c r="AF4233" s="1"/>
      <c r="AG4233" s="1"/>
      <c r="AH4233" s="1"/>
      <c r="AI4233" s="1"/>
    </row>
    <row r="4234" spans="4:35">
      <c r="D4234" s="1"/>
      <c r="E4234" s="1"/>
      <c r="F4234" s="1"/>
      <c r="G4234" s="1"/>
      <c r="H4234" s="1"/>
      <c r="I4234" s="99"/>
      <c r="J4234" s="1"/>
      <c r="K4234" s="99"/>
      <c r="L4234" s="99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99"/>
      <c r="Z4234" s="1"/>
      <c r="AA4234" s="1"/>
      <c r="AB4234" s="1"/>
      <c r="AC4234" s="99"/>
      <c r="AD4234" s="1"/>
      <c r="AE4234" s="1"/>
      <c r="AF4234" s="1"/>
      <c r="AG4234" s="1"/>
      <c r="AH4234" s="1"/>
      <c r="AI4234" s="1"/>
    </row>
    <row r="4235" spans="4:35">
      <c r="D4235" s="1"/>
      <c r="E4235" s="1"/>
      <c r="F4235" s="1"/>
      <c r="G4235" s="1"/>
      <c r="H4235" s="1"/>
      <c r="I4235" s="99"/>
      <c r="J4235" s="1"/>
      <c r="K4235" s="99"/>
      <c r="L4235" s="99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99"/>
      <c r="Z4235" s="1"/>
      <c r="AA4235" s="1"/>
      <c r="AB4235" s="1"/>
      <c r="AC4235" s="99"/>
      <c r="AD4235" s="1"/>
      <c r="AE4235" s="1"/>
      <c r="AF4235" s="1"/>
      <c r="AG4235" s="1"/>
      <c r="AH4235" s="1"/>
      <c r="AI4235" s="1"/>
    </row>
    <row r="4236" spans="4:35">
      <c r="D4236" s="1"/>
      <c r="E4236" s="1"/>
      <c r="F4236" s="1"/>
      <c r="G4236" s="1"/>
      <c r="H4236" s="1"/>
      <c r="I4236" s="99"/>
      <c r="J4236" s="1"/>
      <c r="K4236" s="99"/>
      <c r="L4236" s="99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99"/>
      <c r="Z4236" s="1"/>
      <c r="AA4236" s="1"/>
      <c r="AB4236" s="1"/>
      <c r="AC4236" s="99"/>
      <c r="AD4236" s="1"/>
      <c r="AE4236" s="1"/>
      <c r="AF4236" s="1"/>
      <c r="AG4236" s="1"/>
      <c r="AH4236" s="1"/>
      <c r="AI4236" s="1"/>
    </row>
    <row r="4237" spans="4:35">
      <c r="D4237" s="1"/>
      <c r="E4237" s="1"/>
      <c r="F4237" s="1"/>
      <c r="G4237" s="1"/>
      <c r="H4237" s="1"/>
      <c r="I4237" s="99"/>
      <c r="J4237" s="1"/>
      <c r="K4237" s="99"/>
      <c r="L4237" s="99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99"/>
      <c r="Z4237" s="1"/>
      <c r="AA4237" s="1"/>
      <c r="AB4237" s="1"/>
      <c r="AC4237" s="99"/>
      <c r="AD4237" s="1"/>
      <c r="AE4237" s="1"/>
      <c r="AF4237" s="1"/>
      <c r="AG4237" s="1"/>
      <c r="AH4237" s="1"/>
      <c r="AI4237" s="1"/>
    </row>
    <row r="4238" spans="4:35">
      <c r="D4238" s="1"/>
      <c r="E4238" s="1"/>
      <c r="F4238" s="1"/>
      <c r="G4238" s="1"/>
      <c r="H4238" s="1"/>
      <c r="I4238" s="99"/>
      <c r="J4238" s="1"/>
      <c r="K4238" s="99"/>
      <c r="L4238" s="99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99"/>
      <c r="Z4238" s="1"/>
      <c r="AA4238" s="1"/>
      <c r="AB4238" s="1"/>
      <c r="AC4238" s="99"/>
      <c r="AD4238" s="1"/>
      <c r="AE4238" s="1"/>
      <c r="AF4238" s="1"/>
      <c r="AG4238" s="1"/>
      <c r="AH4238" s="1"/>
      <c r="AI4238" s="1"/>
    </row>
    <row r="4239" spans="4:35">
      <c r="D4239" s="1"/>
      <c r="E4239" s="1"/>
      <c r="F4239" s="1"/>
      <c r="G4239" s="1"/>
      <c r="H4239" s="1"/>
      <c r="I4239" s="99"/>
      <c r="J4239" s="1"/>
      <c r="K4239" s="99"/>
      <c r="L4239" s="99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</row>
    <row r="4240" spans="4:35">
      <c r="D4240" s="1"/>
      <c r="E4240" s="1"/>
      <c r="F4240" s="1"/>
      <c r="G4240" s="1"/>
      <c r="H4240" s="1"/>
      <c r="I4240" s="99"/>
      <c r="J4240" s="1"/>
      <c r="K4240" s="99"/>
      <c r="L4240" s="99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99"/>
      <c r="Z4240" s="1"/>
      <c r="AA4240" s="1"/>
      <c r="AB4240" s="1"/>
      <c r="AC4240" s="99"/>
      <c r="AD4240" s="1"/>
      <c r="AE4240" s="1"/>
      <c r="AF4240" s="1"/>
      <c r="AG4240" s="1"/>
      <c r="AH4240" s="1"/>
      <c r="AI4240" s="1"/>
    </row>
    <row r="4241" spans="4:35">
      <c r="D4241" s="1"/>
      <c r="E4241" s="1"/>
      <c r="F4241" s="1"/>
      <c r="G4241" s="1"/>
      <c r="H4241" s="1"/>
      <c r="I4241" s="99"/>
      <c r="J4241" s="1"/>
      <c r="K4241" s="99"/>
      <c r="L4241" s="99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99"/>
      <c r="Z4241" s="1"/>
      <c r="AA4241" s="1"/>
      <c r="AB4241" s="1"/>
      <c r="AC4241" s="99"/>
      <c r="AD4241" s="1"/>
      <c r="AE4241" s="1"/>
      <c r="AF4241" s="1"/>
      <c r="AG4241" s="1"/>
      <c r="AH4241" s="1"/>
      <c r="AI4241" s="1"/>
    </row>
    <row r="4242" spans="4:35">
      <c r="D4242" s="1"/>
      <c r="E4242" s="1"/>
      <c r="F4242" s="1"/>
      <c r="G4242" s="1"/>
      <c r="H4242" s="1"/>
      <c r="I4242" s="99"/>
      <c r="J4242" s="1"/>
      <c r="K4242" s="99"/>
      <c r="L4242" s="99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99"/>
      <c r="Z4242" s="1"/>
      <c r="AA4242" s="1"/>
      <c r="AB4242" s="1"/>
      <c r="AC4242" s="99"/>
      <c r="AD4242" s="1"/>
      <c r="AE4242" s="1"/>
      <c r="AF4242" s="1"/>
      <c r="AG4242" s="1"/>
      <c r="AH4242" s="1"/>
      <c r="AI4242" s="1"/>
    </row>
    <row r="4243" spans="4:35">
      <c r="D4243" s="1"/>
      <c r="E4243" s="1"/>
      <c r="F4243" s="1"/>
      <c r="G4243" s="1"/>
      <c r="H4243" s="1"/>
      <c r="I4243" s="99"/>
      <c r="J4243" s="1"/>
      <c r="K4243" s="99"/>
      <c r="L4243" s="99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99"/>
      <c r="Z4243" s="1"/>
      <c r="AA4243" s="1"/>
      <c r="AB4243" s="1"/>
      <c r="AC4243" s="99"/>
      <c r="AD4243" s="1"/>
      <c r="AE4243" s="1"/>
      <c r="AF4243" s="1"/>
      <c r="AG4243" s="1"/>
      <c r="AH4243" s="1"/>
      <c r="AI4243" s="1"/>
    </row>
    <row r="4244" spans="4:35">
      <c r="D4244" s="1"/>
      <c r="E4244" s="1"/>
      <c r="F4244" s="1"/>
      <c r="G4244" s="1"/>
      <c r="H4244" s="1"/>
      <c r="I4244" s="99"/>
      <c r="J4244" s="1"/>
      <c r="K4244" s="99"/>
      <c r="L4244" s="99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99"/>
      <c r="Z4244" s="1"/>
      <c r="AA4244" s="1"/>
      <c r="AB4244" s="1"/>
      <c r="AC4244" s="99"/>
      <c r="AD4244" s="1"/>
      <c r="AE4244" s="1"/>
      <c r="AF4244" s="1"/>
      <c r="AG4244" s="1"/>
      <c r="AH4244" s="1"/>
      <c r="AI4244" s="1"/>
    </row>
    <row r="4245" spans="4:35">
      <c r="D4245" s="1"/>
      <c r="E4245" s="1"/>
      <c r="F4245" s="1"/>
      <c r="G4245" s="1"/>
      <c r="H4245" s="1"/>
      <c r="I4245" s="99"/>
      <c r="J4245" s="1"/>
      <c r="K4245" s="99"/>
      <c r="L4245" s="99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99"/>
      <c r="Z4245" s="1"/>
      <c r="AA4245" s="1"/>
      <c r="AB4245" s="1"/>
      <c r="AC4245" s="99"/>
      <c r="AD4245" s="1"/>
      <c r="AE4245" s="1"/>
      <c r="AF4245" s="1"/>
      <c r="AG4245" s="1"/>
      <c r="AH4245" s="1"/>
      <c r="AI4245" s="1"/>
    </row>
    <row r="4246" spans="4:35">
      <c r="D4246" s="1"/>
      <c r="E4246" s="1"/>
      <c r="F4246" s="1"/>
      <c r="G4246" s="1"/>
      <c r="H4246" s="1"/>
      <c r="I4246" s="99"/>
      <c r="J4246" s="1"/>
      <c r="K4246" s="99"/>
      <c r="L4246" s="99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99"/>
      <c r="Z4246" s="1"/>
      <c r="AA4246" s="1"/>
      <c r="AB4246" s="1"/>
      <c r="AC4246" s="99"/>
      <c r="AD4246" s="1"/>
      <c r="AE4246" s="1"/>
      <c r="AF4246" s="1"/>
      <c r="AG4246" s="1"/>
      <c r="AH4246" s="1"/>
      <c r="AI4246" s="1"/>
    </row>
    <row r="4247" spans="4:35">
      <c r="D4247" s="1"/>
      <c r="E4247" s="1"/>
      <c r="F4247" s="1"/>
      <c r="G4247" s="1"/>
      <c r="H4247" s="1"/>
      <c r="I4247" s="99"/>
      <c r="J4247" s="1"/>
      <c r="K4247" s="99"/>
      <c r="L4247" s="99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</row>
    <row r="4248" spans="4:35">
      <c r="D4248" s="1"/>
      <c r="E4248" s="1"/>
      <c r="F4248" s="1"/>
      <c r="G4248" s="1"/>
      <c r="H4248" s="1"/>
      <c r="I4248" s="99"/>
      <c r="J4248" s="1"/>
      <c r="K4248" s="99"/>
      <c r="L4248" s="99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99"/>
      <c r="Z4248" s="1"/>
      <c r="AA4248" s="1"/>
      <c r="AB4248" s="1"/>
      <c r="AC4248" s="99"/>
      <c r="AD4248" s="1"/>
      <c r="AE4248" s="1"/>
      <c r="AF4248" s="1"/>
      <c r="AG4248" s="1"/>
      <c r="AH4248" s="1"/>
      <c r="AI4248" s="1"/>
    </row>
    <row r="4249" spans="4:35">
      <c r="D4249" s="1"/>
      <c r="E4249" s="1"/>
      <c r="F4249" s="1"/>
      <c r="G4249" s="1"/>
      <c r="H4249" s="1"/>
      <c r="I4249" s="99"/>
      <c r="J4249" s="1"/>
      <c r="K4249" s="99"/>
      <c r="L4249" s="99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99"/>
      <c r="Z4249" s="1"/>
      <c r="AA4249" s="1"/>
      <c r="AB4249" s="1"/>
      <c r="AC4249" s="99"/>
      <c r="AD4249" s="1"/>
      <c r="AE4249" s="1"/>
      <c r="AF4249" s="1"/>
      <c r="AG4249" s="1"/>
      <c r="AH4249" s="1"/>
      <c r="AI4249" s="1"/>
    </row>
    <row r="4250" spans="4:35">
      <c r="D4250" s="1"/>
      <c r="E4250" s="1"/>
      <c r="F4250" s="1"/>
      <c r="G4250" s="1"/>
      <c r="H4250" s="1"/>
      <c r="I4250" s="99"/>
      <c r="J4250" s="1"/>
      <c r="K4250" s="99"/>
      <c r="L4250" s="99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99"/>
      <c r="Z4250" s="1"/>
      <c r="AA4250" s="1"/>
      <c r="AB4250" s="1"/>
      <c r="AC4250" s="99"/>
      <c r="AD4250" s="1"/>
      <c r="AE4250" s="1"/>
      <c r="AF4250" s="1"/>
      <c r="AG4250" s="1"/>
      <c r="AH4250" s="1"/>
      <c r="AI4250" s="1"/>
    </row>
    <row r="4251" spans="4:35">
      <c r="D4251" s="1"/>
      <c r="E4251" s="1"/>
      <c r="F4251" s="1"/>
      <c r="G4251" s="1"/>
      <c r="H4251" s="1"/>
      <c r="I4251" s="99"/>
      <c r="J4251" s="1"/>
      <c r="K4251" s="99"/>
      <c r="L4251" s="99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99"/>
      <c r="Z4251" s="1"/>
      <c r="AA4251" s="1"/>
      <c r="AB4251" s="1"/>
      <c r="AC4251" s="99"/>
      <c r="AD4251" s="1"/>
      <c r="AE4251" s="1"/>
      <c r="AF4251" s="1"/>
      <c r="AG4251" s="1"/>
      <c r="AH4251" s="1"/>
      <c r="AI4251" s="1"/>
    </row>
    <row r="4252" spans="4:35">
      <c r="D4252" s="1"/>
      <c r="E4252" s="1"/>
      <c r="F4252" s="1"/>
      <c r="G4252" s="1"/>
      <c r="H4252" s="1"/>
      <c r="I4252" s="99"/>
      <c r="J4252" s="1"/>
      <c r="K4252" s="99"/>
      <c r="L4252" s="99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99"/>
      <c r="Z4252" s="1"/>
      <c r="AA4252" s="1"/>
      <c r="AB4252" s="1"/>
      <c r="AC4252" s="99"/>
      <c r="AD4252" s="1"/>
      <c r="AE4252" s="1"/>
      <c r="AF4252" s="1"/>
      <c r="AG4252" s="1"/>
      <c r="AH4252" s="1"/>
      <c r="AI4252" s="1"/>
    </row>
    <row r="4253" spans="4:35">
      <c r="D4253" s="1"/>
      <c r="E4253" s="1"/>
      <c r="F4253" s="1"/>
      <c r="G4253" s="1"/>
      <c r="H4253" s="1"/>
      <c r="I4253" s="99"/>
      <c r="J4253" s="1"/>
      <c r="K4253" s="99"/>
      <c r="L4253" s="99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99"/>
      <c r="Z4253" s="1"/>
      <c r="AA4253" s="1"/>
      <c r="AB4253" s="1"/>
      <c r="AC4253" s="99"/>
      <c r="AD4253" s="1"/>
      <c r="AE4253" s="1"/>
      <c r="AF4253" s="1"/>
      <c r="AG4253" s="1"/>
      <c r="AH4253" s="1"/>
      <c r="AI4253" s="1"/>
    </row>
    <row r="4254" spans="4:35">
      <c r="D4254" s="1"/>
      <c r="E4254" s="1"/>
      <c r="F4254" s="1"/>
      <c r="G4254" s="1"/>
      <c r="H4254" s="1"/>
      <c r="I4254" s="99"/>
      <c r="J4254" s="1"/>
      <c r="K4254" s="99"/>
      <c r="L4254" s="99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99"/>
      <c r="Z4254" s="1"/>
      <c r="AA4254" s="1"/>
      <c r="AB4254" s="1"/>
      <c r="AC4254" s="99"/>
      <c r="AD4254" s="1"/>
      <c r="AE4254" s="1"/>
      <c r="AF4254" s="1"/>
      <c r="AG4254" s="1"/>
      <c r="AH4254" s="1"/>
      <c r="AI4254" s="1"/>
    </row>
    <row r="4255" spans="4:35">
      <c r="D4255" s="1"/>
      <c r="E4255" s="1"/>
      <c r="F4255" s="1"/>
      <c r="G4255" s="1"/>
      <c r="H4255" s="1"/>
      <c r="I4255" s="99"/>
      <c r="J4255" s="1"/>
      <c r="K4255" s="99"/>
      <c r="L4255" s="99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99"/>
      <c r="Z4255" s="1"/>
      <c r="AA4255" s="1"/>
      <c r="AB4255" s="1"/>
      <c r="AC4255" s="99"/>
      <c r="AD4255" s="1"/>
      <c r="AE4255" s="1"/>
      <c r="AF4255" s="1"/>
      <c r="AG4255" s="1"/>
      <c r="AH4255" s="1"/>
      <c r="AI4255" s="1"/>
    </row>
    <row r="4256" spans="4:35">
      <c r="D4256" s="1"/>
      <c r="E4256" s="1"/>
      <c r="F4256" s="1"/>
      <c r="G4256" s="1"/>
      <c r="H4256" s="1"/>
      <c r="I4256" s="99"/>
      <c r="J4256" s="1"/>
      <c r="K4256" s="99"/>
      <c r="L4256" s="99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99"/>
      <c r="Z4256" s="1"/>
      <c r="AA4256" s="1"/>
      <c r="AB4256" s="1"/>
      <c r="AC4256" s="99"/>
      <c r="AD4256" s="1"/>
      <c r="AE4256" s="1"/>
      <c r="AF4256" s="1"/>
      <c r="AG4256" s="1"/>
      <c r="AH4256" s="1"/>
      <c r="AI4256" s="1"/>
    </row>
    <row r="4257" spans="4:35">
      <c r="D4257" s="1"/>
      <c r="E4257" s="1"/>
      <c r="F4257" s="1"/>
      <c r="G4257" s="1"/>
      <c r="H4257" s="1"/>
      <c r="I4257" s="99"/>
      <c r="J4257" s="1"/>
      <c r="K4257" s="99"/>
      <c r="L4257" s="99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99"/>
      <c r="Z4257" s="1"/>
      <c r="AA4257" s="1"/>
      <c r="AB4257" s="1"/>
      <c r="AC4257" s="99"/>
      <c r="AD4257" s="1"/>
      <c r="AE4257" s="1"/>
      <c r="AF4257" s="1"/>
      <c r="AG4257" s="1"/>
      <c r="AH4257" s="1"/>
      <c r="AI4257" s="1"/>
    </row>
    <row r="4258" spans="4:35">
      <c r="D4258" s="1"/>
      <c r="E4258" s="1"/>
      <c r="F4258" s="1"/>
      <c r="G4258" s="1"/>
      <c r="H4258" s="1"/>
      <c r="I4258" s="99"/>
      <c r="J4258" s="1"/>
      <c r="K4258" s="99"/>
      <c r="L4258" s="99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99"/>
      <c r="Z4258" s="1"/>
      <c r="AA4258" s="1"/>
      <c r="AB4258" s="1"/>
      <c r="AC4258" s="99"/>
      <c r="AD4258" s="1"/>
      <c r="AE4258" s="1"/>
      <c r="AF4258" s="1"/>
      <c r="AG4258" s="1"/>
      <c r="AH4258" s="1"/>
      <c r="AI4258" s="1"/>
    </row>
    <row r="4259" spans="4:35">
      <c r="D4259" s="1"/>
      <c r="E4259" s="1"/>
      <c r="F4259" s="1"/>
      <c r="G4259" s="1"/>
      <c r="H4259" s="1"/>
      <c r="I4259" s="99"/>
      <c r="J4259" s="1"/>
      <c r="K4259" s="99"/>
      <c r="L4259" s="99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99"/>
      <c r="Z4259" s="1"/>
      <c r="AA4259" s="1"/>
      <c r="AB4259" s="1"/>
      <c r="AC4259" s="99"/>
      <c r="AD4259" s="1"/>
      <c r="AE4259" s="1"/>
      <c r="AF4259" s="1"/>
      <c r="AG4259" s="1"/>
      <c r="AH4259" s="1"/>
      <c r="AI4259" s="1"/>
    </row>
    <row r="4260" spans="4:35">
      <c r="D4260" s="1"/>
      <c r="E4260" s="1"/>
      <c r="F4260" s="1"/>
      <c r="G4260" s="1"/>
      <c r="H4260" s="1"/>
      <c r="I4260" s="99"/>
      <c r="J4260" s="1"/>
      <c r="K4260" s="99"/>
      <c r="L4260" s="99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99"/>
      <c r="Z4260" s="1"/>
      <c r="AA4260" s="1"/>
      <c r="AB4260" s="1"/>
      <c r="AC4260" s="99"/>
      <c r="AD4260" s="1"/>
      <c r="AE4260" s="1"/>
      <c r="AF4260" s="1"/>
      <c r="AG4260" s="1"/>
      <c r="AH4260" s="1"/>
      <c r="AI4260" s="1"/>
    </row>
    <row r="4261" spans="4:35">
      <c r="D4261" s="1"/>
      <c r="E4261" s="1"/>
      <c r="F4261" s="1"/>
      <c r="G4261" s="1"/>
      <c r="H4261" s="1"/>
      <c r="I4261" s="99"/>
      <c r="J4261" s="1"/>
      <c r="K4261" s="99"/>
      <c r="L4261" s="99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99"/>
      <c r="Z4261" s="1"/>
      <c r="AA4261" s="1"/>
      <c r="AB4261" s="1"/>
      <c r="AC4261" s="99"/>
      <c r="AD4261" s="1"/>
      <c r="AE4261" s="1"/>
      <c r="AF4261" s="1"/>
      <c r="AG4261" s="1"/>
      <c r="AH4261" s="1"/>
      <c r="AI4261" s="1"/>
    </row>
    <row r="4262" spans="4:35">
      <c r="D4262" s="1"/>
      <c r="E4262" s="1"/>
      <c r="F4262" s="1"/>
      <c r="G4262" s="1"/>
      <c r="H4262" s="1"/>
      <c r="I4262" s="99"/>
      <c r="J4262" s="1"/>
      <c r="K4262" s="99"/>
      <c r="L4262" s="99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99"/>
      <c r="Z4262" s="1"/>
      <c r="AA4262" s="1"/>
      <c r="AB4262" s="1"/>
      <c r="AC4262" s="99"/>
      <c r="AD4262" s="1"/>
      <c r="AE4262" s="1"/>
      <c r="AF4262" s="1"/>
      <c r="AG4262" s="1"/>
      <c r="AH4262" s="1"/>
      <c r="AI4262" s="1"/>
    </row>
    <row r="4263" spans="4:35">
      <c r="D4263" s="1"/>
      <c r="E4263" s="1"/>
      <c r="F4263" s="1"/>
      <c r="G4263" s="1"/>
      <c r="H4263" s="1"/>
      <c r="I4263" s="99"/>
      <c r="J4263" s="1"/>
      <c r="K4263" s="99"/>
      <c r="L4263" s="99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99"/>
      <c r="Z4263" s="1"/>
      <c r="AA4263" s="1"/>
      <c r="AB4263" s="1"/>
      <c r="AC4263" s="99"/>
      <c r="AD4263" s="1"/>
      <c r="AE4263" s="1"/>
      <c r="AF4263" s="1"/>
      <c r="AG4263" s="1"/>
      <c r="AH4263" s="1"/>
      <c r="AI4263" s="1"/>
    </row>
    <row r="4264" spans="4:35">
      <c r="D4264" s="1"/>
      <c r="E4264" s="1"/>
      <c r="F4264" s="1"/>
      <c r="G4264" s="1"/>
      <c r="H4264" s="1"/>
      <c r="I4264" s="99"/>
      <c r="J4264" s="1"/>
      <c r="K4264" s="99"/>
      <c r="L4264" s="99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99"/>
      <c r="Z4264" s="1"/>
      <c r="AA4264" s="1"/>
      <c r="AB4264" s="1"/>
      <c r="AC4264" s="99"/>
      <c r="AD4264" s="1"/>
      <c r="AE4264" s="1"/>
      <c r="AF4264" s="1"/>
      <c r="AG4264" s="1"/>
      <c r="AH4264" s="1"/>
      <c r="AI4264" s="1"/>
    </row>
    <row r="4265" spans="4:35">
      <c r="D4265" s="1"/>
      <c r="E4265" s="1"/>
      <c r="F4265" s="1"/>
      <c r="G4265" s="1"/>
      <c r="H4265" s="1"/>
      <c r="I4265" s="99"/>
      <c r="J4265" s="1"/>
      <c r="K4265" s="99"/>
      <c r="L4265" s="99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99"/>
      <c r="Z4265" s="1"/>
      <c r="AA4265" s="1"/>
      <c r="AB4265" s="1"/>
      <c r="AC4265" s="99"/>
      <c r="AD4265" s="1"/>
      <c r="AE4265" s="1"/>
      <c r="AF4265" s="1"/>
      <c r="AG4265" s="1"/>
      <c r="AH4265" s="1"/>
      <c r="AI4265" s="1"/>
    </row>
    <row r="4266" spans="4:35">
      <c r="D4266" s="1"/>
      <c r="E4266" s="1"/>
      <c r="F4266" s="1"/>
      <c r="G4266" s="1"/>
      <c r="H4266" s="1"/>
      <c r="I4266" s="99"/>
      <c r="J4266" s="1"/>
      <c r="K4266" s="99"/>
      <c r="L4266" s="99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99"/>
      <c r="Z4266" s="1"/>
      <c r="AA4266" s="1"/>
      <c r="AB4266" s="1"/>
      <c r="AC4266" s="99"/>
      <c r="AD4266" s="1"/>
      <c r="AE4266" s="1"/>
      <c r="AF4266" s="1"/>
      <c r="AG4266" s="1"/>
      <c r="AH4266" s="1"/>
      <c r="AI4266" s="1"/>
    </row>
    <row r="4267" spans="4:35">
      <c r="D4267" s="1"/>
      <c r="E4267" s="1"/>
      <c r="F4267" s="1"/>
      <c r="G4267" s="1"/>
      <c r="H4267" s="1"/>
      <c r="I4267" s="99"/>
      <c r="J4267" s="1"/>
      <c r="K4267" s="99"/>
      <c r="L4267" s="99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99"/>
      <c r="Z4267" s="1"/>
      <c r="AA4267" s="1"/>
      <c r="AB4267" s="1"/>
      <c r="AC4267" s="99"/>
      <c r="AD4267" s="1"/>
      <c r="AE4267" s="1"/>
      <c r="AF4267" s="1"/>
      <c r="AG4267" s="1"/>
      <c r="AH4267" s="1"/>
      <c r="AI4267" s="1"/>
    </row>
    <row r="4268" spans="4:35">
      <c r="D4268" s="1"/>
      <c r="E4268" s="1"/>
      <c r="F4268" s="1"/>
      <c r="G4268" s="1"/>
      <c r="H4268" s="1"/>
      <c r="I4268" s="99"/>
      <c r="J4268" s="1"/>
      <c r="K4268" s="99"/>
      <c r="L4268" s="99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99"/>
      <c r="Z4268" s="1"/>
      <c r="AA4268" s="1"/>
      <c r="AB4268" s="1"/>
      <c r="AC4268" s="99"/>
      <c r="AD4268" s="1"/>
      <c r="AE4268" s="1"/>
      <c r="AF4268" s="1"/>
      <c r="AG4268" s="1"/>
      <c r="AH4268" s="1"/>
      <c r="AI4268" s="1"/>
    </row>
    <row r="4269" spans="4:35">
      <c r="D4269" s="1"/>
      <c r="E4269" s="1"/>
      <c r="F4269" s="1"/>
      <c r="G4269" s="1"/>
      <c r="H4269" s="1"/>
      <c r="I4269" s="99"/>
      <c r="J4269" s="1"/>
      <c r="K4269" s="99"/>
      <c r="L4269" s="99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99"/>
      <c r="Z4269" s="1"/>
      <c r="AA4269" s="1"/>
      <c r="AB4269" s="1"/>
      <c r="AC4269" s="99"/>
      <c r="AD4269" s="1"/>
      <c r="AE4269" s="1"/>
      <c r="AF4269" s="1"/>
      <c r="AG4269" s="1"/>
      <c r="AH4269" s="1"/>
      <c r="AI4269" s="1"/>
    </row>
    <row r="4270" spans="4:35">
      <c r="D4270" s="1"/>
      <c r="E4270" s="1"/>
      <c r="F4270" s="1"/>
      <c r="G4270" s="1"/>
      <c r="H4270" s="1"/>
      <c r="I4270" s="99"/>
      <c r="J4270" s="1"/>
      <c r="K4270" s="99"/>
      <c r="L4270" s="99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99"/>
      <c r="Z4270" s="1"/>
      <c r="AA4270" s="1"/>
      <c r="AB4270" s="1"/>
      <c r="AC4270" s="99"/>
      <c r="AD4270" s="1"/>
      <c r="AE4270" s="1"/>
      <c r="AF4270" s="1"/>
      <c r="AG4270" s="1"/>
      <c r="AH4270" s="1"/>
      <c r="AI4270" s="1"/>
    </row>
    <row r="4271" spans="4:35">
      <c r="D4271" s="1"/>
      <c r="E4271" s="1"/>
      <c r="F4271" s="1"/>
      <c r="G4271" s="1"/>
      <c r="H4271" s="1"/>
      <c r="I4271" s="99"/>
      <c r="J4271" s="1"/>
      <c r="K4271" s="99"/>
      <c r="L4271" s="99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99"/>
      <c r="Z4271" s="1"/>
      <c r="AA4271" s="1"/>
      <c r="AB4271" s="1"/>
      <c r="AC4271" s="99"/>
      <c r="AD4271" s="1"/>
      <c r="AE4271" s="1"/>
      <c r="AF4271" s="1"/>
      <c r="AG4271" s="1"/>
      <c r="AH4271" s="1"/>
      <c r="AI4271" s="1"/>
    </row>
    <row r="4272" spans="4:35">
      <c r="D4272" s="1"/>
      <c r="E4272" s="1"/>
      <c r="F4272" s="1"/>
      <c r="G4272" s="1"/>
      <c r="H4272" s="1"/>
      <c r="I4272" s="99"/>
      <c r="J4272" s="1"/>
      <c r="K4272" s="99"/>
      <c r="L4272" s="99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99"/>
      <c r="Z4272" s="1"/>
      <c r="AA4272" s="1"/>
      <c r="AB4272" s="1"/>
      <c r="AC4272" s="99"/>
      <c r="AD4272" s="1"/>
      <c r="AE4272" s="1"/>
      <c r="AF4272" s="1"/>
      <c r="AG4272" s="1"/>
      <c r="AH4272" s="1"/>
      <c r="AI4272" s="1"/>
    </row>
    <row r="4273" spans="4:35">
      <c r="D4273" s="1"/>
      <c r="E4273" s="1"/>
      <c r="F4273" s="1"/>
      <c r="G4273" s="1"/>
      <c r="H4273" s="1"/>
      <c r="I4273" s="99"/>
      <c r="J4273" s="1"/>
      <c r="K4273" s="99"/>
      <c r="L4273" s="99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</row>
    <row r="4274" spans="4:35">
      <c r="D4274" s="1"/>
      <c r="E4274" s="1"/>
      <c r="F4274" s="1"/>
      <c r="G4274" s="1"/>
      <c r="H4274" s="1"/>
      <c r="I4274" s="99"/>
      <c r="J4274" s="1"/>
      <c r="K4274" s="99"/>
      <c r="L4274" s="99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99"/>
      <c r="Z4274" s="1"/>
      <c r="AA4274" s="1"/>
      <c r="AB4274" s="1"/>
      <c r="AC4274" s="99"/>
      <c r="AD4274" s="1"/>
      <c r="AE4274" s="1"/>
      <c r="AF4274" s="1"/>
      <c r="AG4274" s="1"/>
      <c r="AH4274" s="1"/>
      <c r="AI4274" s="1"/>
    </row>
    <row r="4275" spans="4:35">
      <c r="D4275" s="1"/>
      <c r="E4275" s="1"/>
      <c r="F4275" s="1"/>
      <c r="G4275" s="1"/>
      <c r="H4275" s="1"/>
      <c r="I4275" s="99"/>
      <c r="J4275" s="1"/>
      <c r="K4275" s="99"/>
      <c r="L4275" s="99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99"/>
      <c r="Z4275" s="1"/>
      <c r="AA4275" s="1"/>
      <c r="AB4275" s="1"/>
      <c r="AC4275" s="99"/>
      <c r="AD4275" s="1"/>
      <c r="AE4275" s="1"/>
      <c r="AF4275" s="1"/>
      <c r="AG4275" s="1"/>
      <c r="AH4275" s="1"/>
      <c r="AI4275" s="1"/>
    </row>
    <row r="4276" spans="4:35">
      <c r="D4276" s="1"/>
      <c r="E4276" s="1"/>
      <c r="F4276" s="1"/>
      <c r="G4276" s="1"/>
      <c r="H4276" s="1"/>
      <c r="I4276" s="99"/>
      <c r="J4276" s="1"/>
      <c r="K4276" s="99"/>
      <c r="L4276" s="99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99"/>
      <c r="Z4276" s="1"/>
      <c r="AA4276" s="1"/>
      <c r="AB4276" s="1"/>
      <c r="AC4276" s="99"/>
      <c r="AD4276" s="1"/>
      <c r="AE4276" s="1"/>
      <c r="AF4276" s="1"/>
      <c r="AG4276" s="1"/>
      <c r="AH4276" s="1"/>
      <c r="AI4276" s="1"/>
    </row>
    <row r="4277" spans="4:35">
      <c r="D4277" s="1"/>
      <c r="E4277" s="1"/>
      <c r="F4277" s="1"/>
      <c r="G4277" s="1"/>
      <c r="H4277" s="1"/>
      <c r="I4277" s="99"/>
      <c r="J4277" s="1"/>
      <c r="K4277" s="99"/>
      <c r="L4277" s="99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99"/>
      <c r="Z4277" s="1"/>
      <c r="AA4277" s="1"/>
      <c r="AB4277" s="1"/>
      <c r="AC4277" s="99"/>
      <c r="AD4277" s="1"/>
      <c r="AE4277" s="1"/>
      <c r="AF4277" s="1"/>
      <c r="AG4277" s="1"/>
      <c r="AH4277" s="1"/>
      <c r="AI4277" s="1"/>
    </row>
    <row r="4278" spans="4:35">
      <c r="D4278" s="1"/>
      <c r="E4278" s="1"/>
      <c r="F4278" s="1"/>
      <c r="G4278" s="1"/>
      <c r="H4278" s="1"/>
      <c r="I4278" s="99"/>
      <c r="J4278" s="1"/>
      <c r="K4278" s="99"/>
      <c r="L4278" s="99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99"/>
      <c r="Z4278" s="1"/>
      <c r="AA4278" s="1"/>
      <c r="AB4278" s="1"/>
      <c r="AC4278" s="99"/>
      <c r="AD4278" s="1"/>
      <c r="AE4278" s="1"/>
      <c r="AF4278" s="1"/>
      <c r="AG4278" s="1"/>
      <c r="AH4278" s="1"/>
      <c r="AI4278" s="1"/>
    </row>
    <row r="4279" spans="4:35">
      <c r="D4279" s="1"/>
      <c r="E4279" s="1"/>
      <c r="F4279" s="1"/>
      <c r="G4279" s="1"/>
      <c r="H4279" s="1"/>
      <c r="I4279" s="99"/>
      <c r="J4279" s="1"/>
      <c r="K4279" s="99"/>
      <c r="L4279" s="99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99"/>
      <c r="Z4279" s="1"/>
      <c r="AA4279" s="1"/>
      <c r="AB4279" s="1"/>
      <c r="AC4279" s="99"/>
      <c r="AD4279" s="1"/>
      <c r="AE4279" s="1"/>
      <c r="AF4279" s="1"/>
      <c r="AG4279" s="1"/>
      <c r="AH4279" s="1"/>
      <c r="AI4279" s="1"/>
    </row>
    <row r="4280" spans="4:35">
      <c r="D4280" s="1"/>
      <c r="E4280" s="1"/>
      <c r="F4280" s="1"/>
      <c r="G4280" s="1"/>
      <c r="H4280" s="1"/>
      <c r="I4280" s="99"/>
      <c r="J4280" s="1"/>
      <c r="K4280" s="99"/>
      <c r="L4280" s="99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99"/>
      <c r="Z4280" s="1"/>
      <c r="AA4280" s="1"/>
      <c r="AB4280" s="1"/>
      <c r="AC4280" s="99"/>
      <c r="AD4280" s="1"/>
      <c r="AE4280" s="1"/>
      <c r="AF4280" s="1"/>
      <c r="AG4280" s="1"/>
      <c r="AH4280" s="1"/>
      <c r="AI4280" s="1"/>
    </row>
    <row r="4281" spans="4:35">
      <c r="D4281" s="1"/>
      <c r="E4281" s="1"/>
      <c r="F4281" s="1"/>
      <c r="G4281" s="1"/>
      <c r="H4281" s="1"/>
      <c r="I4281" s="99"/>
      <c r="J4281" s="1"/>
      <c r="K4281" s="99"/>
      <c r="L4281" s="99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99"/>
      <c r="Z4281" s="1"/>
      <c r="AA4281" s="1"/>
      <c r="AB4281" s="1"/>
      <c r="AC4281" s="99"/>
      <c r="AD4281" s="1"/>
      <c r="AE4281" s="1"/>
      <c r="AF4281" s="1"/>
      <c r="AG4281" s="1"/>
      <c r="AH4281" s="1"/>
      <c r="AI4281" s="1"/>
    </row>
    <row r="4282" spans="4:35">
      <c r="D4282" s="1"/>
      <c r="E4282" s="1"/>
      <c r="F4282" s="1"/>
      <c r="G4282" s="1"/>
      <c r="H4282" s="1"/>
      <c r="I4282" s="99"/>
      <c r="J4282" s="1"/>
      <c r="K4282" s="99"/>
      <c r="L4282" s="99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99"/>
      <c r="Z4282" s="1"/>
      <c r="AA4282" s="1"/>
      <c r="AB4282" s="1"/>
      <c r="AC4282" s="99"/>
      <c r="AD4282" s="1"/>
      <c r="AE4282" s="1"/>
      <c r="AF4282" s="1"/>
      <c r="AG4282" s="1"/>
      <c r="AH4282" s="1"/>
      <c r="AI4282" s="1"/>
    </row>
    <row r="4283" spans="4:35">
      <c r="D4283" s="1"/>
      <c r="E4283" s="1"/>
      <c r="F4283" s="1"/>
      <c r="G4283" s="1"/>
      <c r="H4283" s="1"/>
      <c r="I4283" s="99"/>
      <c r="J4283" s="1"/>
      <c r="K4283" s="99"/>
      <c r="L4283" s="99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</row>
    <row r="4284" spans="4:35">
      <c r="D4284" s="1"/>
      <c r="E4284" s="1"/>
      <c r="F4284" s="1"/>
      <c r="G4284" s="1"/>
      <c r="H4284" s="1"/>
      <c r="I4284" s="99"/>
      <c r="J4284" s="1"/>
      <c r="K4284" s="99"/>
      <c r="L4284" s="99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99"/>
      <c r="Z4284" s="1"/>
      <c r="AA4284" s="1"/>
      <c r="AB4284" s="1"/>
      <c r="AC4284" s="99"/>
      <c r="AD4284" s="1"/>
      <c r="AE4284" s="1"/>
      <c r="AF4284" s="1"/>
      <c r="AG4284" s="1"/>
      <c r="AH4284" s="1"/>
      <c r="AI4284" s="1"/>
    </row>
    <row r="4285" spans="4:35">
      <c r="D4285" s="1"/>
      <c r="E4285" s="1"/>
      <c r="F4285" s="1"/>
      <c r="G4285" s="1"/>
      <c r="H4285" s="1"/>
      <c r="I4285" s="99"/>
      <c r="J4285" s="1"/>
      <c r="K4285" s="99"/>
      <c r="L4285" s="99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99"/>
      <c r="Z4285" s="1"/>
      <c r="AA4285" s="1"/>
      <c r="AB4285" s="1"/>
      <c r="AC4285" s="99"/>
      <c r="AD4285" s="1"/>
      <c r="AE4285" s="1"/>
      <c r="AF4285" s="1"/>
      <c r="AG4285" s="1"/>
      <c r="AH4285" s="1"/>
      <c r="AI4285" s="1"/>
    </row>
    <row r="4286" spans="4:35">
      <c r="D4286" s="1"/>
      <c r="E4286" s="1"/>
      <c r="F4286" s="1"/>
      <c r="G4286" s="1"/>
      <c r="H4286" s="1"/>
      <c r="I4286" s="99"/>
      <c r="J4286" s="1"/>
      <c r="K4286" s="99"/>
      <c r="L4286" s="99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99"/>
      <c r="Z4286" s="1"/>
      <c r="AA4286" s="1"/>
      <c r="AB4286" s="1"/>
      <c r="AC4286" s="99"/>
      <c r="AD4286" s="1"/>
      <c r="AE4286" s="1"/>
      <c r="AF4286" s="1"/>
      <c r="AG4286" s="1"/>
      <c r="AH4286" s="1"/>
      <c r="AI4286" s="1"/>
    </row>
    <row r="4287" spans="4:35">
      <c r="D4287" s="1"/>
      <c r="E4287" s="1"/>
      <c r="F4287" s="1"/>
      <c r="G4287" s="1"/>
      <c r="H4287" s="1"/>
      <c r="I4287" s="99"/>
      <c r="J4287" s="1"/>
      <c r="K4287" s="99"/>
      <c r="L4287" s="99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99"/>
      <c r="Z4287" s="1"/>
      <c r="AA4287" s="1"/>
      <c r="AB4287" s="1"/>
      <c r="AC4287" s="99"/>
      <c r="AD4287" s="1"/>
      <c r="AE4287" s="1"/>
      <c r="AF4287" s="1"/>
      <c r="AG4287" s="1"/>
      <c r="AH4287" s="1"/>
      <c r="AI4287" s="1"/>
    </row>
    <row r="4288" spans="4:35">
      <c r="D4288" s="1"/>
      <c r="E4288" s="1"/>
      <c r="F4288" s="1"/>
      <c r="G4288" s="1"/>
      <c r="H4288" s="1"/>
      <c r="I4288" s="99"/>
      <c r="J4288" s="1"/>
      <c r="K4288" s="99"/>
      <c r="L4288" s="99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99"/>
      <c r="Z4288" s="1"/>
      <c r="AA4288" s="1"/>
      <c r="AB4288" s="1"/>
      <c r="AC4288" s="99"/>
      <c r="AD4288" s="1"/>
      <c r="AE4288" s="1"/>
      <c r="AF4288" s="1"/>
      <c r="AG4288" s="1"/>
      <c r="AH4288" s="1"/>
      <c r="AI4288" s="1"/>
    </row>
    <row r="4289" spans="4:35">
      <c r="D4289" s="1"/>
      <c r="E4289" s="1"/>
      <c r="F4289" s="1"/>
      <c r="G4289" s="1"/>
      <c r="H4289" s="1"/>
      <c r="I4289" s="99"/>
      <c r="J4289" s="1"/>
      <c r="K4289" s="99"/>
      <c r="L4289" s="99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99"/>
      <c r="Z4289" s="1"/>
      <c r="AA4289" s="1"/>
      <c r="AB4289" s="1"/>
      <c r="AC4289" s="99"/>
      <c r="AD4289" s="1"/>
      <c r="AE4289" s="1"/>
      <c r="AF4289" s="1"/>
      <c r="AG4289" s="1"/>
      <c r="AH4289" s="1"/>
      <c r="AI4289" s="1"/>
    </row>
    <row r="4290" spans="4:35">
      <c r="D4290" s="1"/>
      <c r="E4290" s="1"/>
      <c r="F4290" s="1"/>
      <c r="G4290" s="1"/>
      <c r="H4290" s="1"/>
      <c r="I4290" s="99"/>
      <c r="J4290" s="1"/>
      <c r="K4290" s="99"/>
      <c r="L4290" s="99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99"/>
      <c r="Z4290" s="1"/>
      <c r="AA4290" s="1"/>
      <c r="AB4290" s="1"/>
      <c r="AC4290" s="99"/>
      <c r="AD4290" s="1"/>
      <c r="AE4290" s="1"/>
      <c r="AF4290" s="1"/>
      <c r="AG4290" s="1"/>
      <c r="AH4290" s="1"/>
      <c r="AI4290" s="1"/>
    </row>
    <row r="4291" spans="4:35">
      <c r="D4291" s="1"/>
      <c r="E4291" s="1"/>
      <c r="F4291" s="1"/>
      <c r="G4291" s="1"/>
      <c r="H4291" s="1"/>
      <c r="I4291" s="99"/>
      <c r="J4291" s="1"/>
      <c r="K4291" s="99"/>
      <c r="L4291" s="99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99"/>
      <c r="Z4291" s="1"/>
      <c r="AA4291" s="1"/>
      <c r="AB4291" s="1"/>
      <c r="AC4291" s="99"/>
      <c r="AD4291" s="1"/>
      <c r="AE4291" s="1"/>
      <c r="AF4291" s="1"/>
      <c r="AG4291" s="1"/>
      <c r="AH4291" s="1"/>
      <c r="AI4291" s="1"/>
    </row>
    <row r="4292" spans="4:35">
      <c r="D4292" s="1"/>
      <c r="E4292" s="1"/>
      <c r="F4292" s="1"/>
      <c r="G4292" s="1"/>
      <c r="H4292" s="1"/>
      <c r="I4292" s="99"/>
      <c r="J4292" s="1"/>
      <c r="K4292" s="99"/>
      <c r="L4292" s="99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</row>
    <row r="4293" spans="4:35">
      <c r="D4293" s="1"/>
      <c r="E4293" s="1"/>
      <c r="F4293" s="1"/>
      <c r="G4293" s="1"/>
      <c r="H4293" s="1"/>
      <c r="I4293" s="99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</row>
    <row r="4294" spans="4:35">
      <c r="D4294" s="1"/>
      <c r="E4294" s="1"/>
      <c r="F4294" s="1"/>
      <c r="G4294" s="1"/>
      <c r="H4294" s="1"/>
      <c r="I4294" s="99"/>
      <c r="J4294" s="1"/>
      <c r="K4294" s="99"/>
      <c r="L4294" s="99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99"/>
      <c r="Z4294" s="1"/>
      <c r="AA4294" s="1"/>
      <c r="AB4294" s="1"/>
      <c r="AC4294" s="99"/>
      <c r="AD4294" s="1"/>
      <c r="AE4294" s="1"/>
      <c r="AF4294" s="1"/>
      <c r="AG4294" s="1"/>
      <c r="AH4294" s="1"/>
      <c r="AI4294" s="1"/>
    </row>
    <row r="4295" spans="4:35">
      <c r="D4295" s="1"/>
      <c r="E4295" s="1"/>
      <c r="F4295" s="1"/>
      <c r="G4295" s="1"/>
      <c r="H4295" s="1"/>
      <c r="I4295" s="99"/>
      <c r="J4295" s="1"/>
      <c r="K4295" s="99"/>
      <c r="L4295" s="99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99"/>
      <c r="Z4295" s="1"/>
      <c r="AA4295" s="1"/>
      <c r="AB4295" s="1"/>
      <c r="AC4295" s="99"/>
      <c r="AD4295" s="1"/>
      <c r="AE4295" s="1"/>
      <c r="AF4295" s="1"/>
      <c r="AG4295" s="1"/>
      <c r="AH4295" s="1"/>
      <c r="AI4295" s="1"/>
    </row>
    <row r="4296" spans="4:35">
      <c r="D4296" s="1"/>
      <c r="E4296" s="1"/>
      <c r="F4296" s="1"/>
      <c r="G4296" s="1"/>
      <c r="H4296" s="1"/>
      <c r="I4296" s="99"/>
      <c r="J4296" s="1"/>
      <c r="K4296" s="99"/>
      <c r="L4296" s="99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</row>
    <row r="4297" spans="4:35">
      <c r="D4297" s="1"/>
      <c r="E4297" s="1"/>
      <c r="F4297" s="1"/>
      <c r="G4297" s="1"/>
      <c r="H4297" s="1"/>
      <c r="I4297" s="99"/>
      <c r="J4297" s="1"/>
      <c r="K4297" s="99"/>
      <c r="L4297" s="99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99"/>
      <c r="Z4297" s="1"/>
      <c r="AA4297" s="1"/>
      <c r="AB4297" s="1"/>
      <c r="AC4297" s="99"/>
      <c r="AD4297" s="1"/>
      <c r="AE4297" s="1"/>
      <c r="AF4297" s="1"/>
      <c r="AG4297" s="1"/>
      <c r="AH4297" s="1"/>
      <c r="AI4297" s="1"/>
    </row>
    <row r="4298" spans="4:35">
      <c r="D4298" s="1"/>
      <c r="E4298" s="1"/>
      <c r="F4298" s="1"/>
      <c r="G4298" s="1"/>
      <c r="H4298" s="1"/>
      <c r="I4298" s="99"/>
      <c r="J4298" s="1"/>
      <c r="K4298" s="99"/>
      <c r="L4298" s="99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99"/>
      <c r="Z4298" s="1"/>
      <c r="AA4298" s="1"/>
      <c r="AB4298" s="1"/>
      <c r="AC4298" s="99"/>
      <c r="AD4298" s="1"/>
      <c r="AE4298" s="1"/>
      <c r="AF4298" s="1"/>
      <c r="AG4298" s="1"/>
      <c r="AH4298" s="1"/>
      <c r="AI4298" s="1"/>
    </row>
    <row r="4299" spans="4:35">
      <c r="D4299" s="1"/>
      <c r="E4299" s="1"/>
      <c r="F4299" s="1"/>
      <c r="G4299" s="1"/>
      <c r="H4299" s="1"/>
      <c r="I4299" s="99"/>
      <c r="J4299" s="1"/>
      <c r="K4299" s="99"/>
      <c r="L4299" s="99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99"/>
      <c r="Z4299" s="1"/>
      <c r="AA4299" s="1"/>
      <c r="AB4299" s="1"/>
      <c r="AC4299" s="99"/>
      <c r="AD4299" s="1"/>
      <c r="AE4299" s="1"/>
      <c r="AF4299" s="1"/>
      <c r="AG4299" s="1"/>
      <c r="AH4299" s="1"/>
      <c r="AI4299" s="1"/>
    </row>
    <row r="4300" spans="4:35">
      <c r="D4300" s="1"/>
      <c r="E4300" s="1"/>
      <c r="F4300" s="1"/>
      <c r="G4300" s="1"/>
      <c r="H4300" s="1"/>
      <c r="I4300" s="99"/>
      <c r="J4300" s="1"/>
      <c r="K4300" s="99"/>
      <c r="L4300" s="99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99"/>
      <c r="Z4300" s="1"/>
      <c r="AA4300" s="1"/>
      <c r="AB4300" s="1"/>
      <c r="AC4300" s="99"/>
      <c r="AD4300" s="1"/>
      <c r="AE4300" s="1"/>
      <c r="AF4300" s="1"/>
      <c r="AG4300" s="1"/>
      <c r="AH4300" s="1"/>
      <c r="AI4300" s="1"/>
    </row>
    <row r="4301" spans="4:35">
      <c r="D4301" s="1"/>
      <c r="E4301" s="1"/>
      <c r="F4301" s="1"/>
      <c r="G4301" s="1"/>
      <c r="H4301" s="1"/>
      <c r="I4301" s="99"/>
      <c r="J4301" s="1"/>
      <c r="K4301" s="99"/>
      <c r="L4301" s="99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99"/>
      <c r="Z4301" s="1"/>
      <c r="AA4301" s="1"/>
      <c r="AB4301" s="1"/>
      <c r="AC4301" s="99"/>
      <c r="AD4301" s="1"/>
      <c r="AE4301" s="1"/>
      <c r="AF4301" s="1"/>
      <c r="AG4301" s="1"/>
      <c r="AH4301" s="1"/>
      <c r="AI4301" s="1"/>
    </row>
    <row r="4302" spans="4:35">
      <c r="D4302" s="1"/>
      <c r="E4302" s="1"/>
      <c r="F4302" s="1"/>
      <c r="G4302" s="1"/>
      <c r="H4302" s="1"/>
      <c r="I4302" s="99"/>
      <c r="J4302" s="1"/>
      <c r="K4302" s="99"/>
      <c r="L4302" s="99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99"/>
      <c r="Z4302" s="1"/>
      <c r="AA4302" s="1"/>
      <c r="AB4302" s="1"/>
      <c r="AC4302" s="99"/>
      <c r="AD4302" s="1"/>
      <c r="AE4302" s="1"/>
      <c r="AF4302" s="1"/>
      <c r="AG4302" s="1"/>
      <c r="AH4302" s="1"/>
      <c r="AI4302" s="1"/>
    </row>
    <row r="4303" spans="4:35">
      <c r="D4303" s="1"/>
      <c r="E4303" s="1"/>
      <c r="F4303" s="1"/>
      <c r="G4303" s="1"/>
      <c r="H4303" s="1"/>
      <c r="I4303" s="99"/>
      <c r="J4303" s="1"/>
      <c r="K4303" s="99"/>
      <c r="L4303" s="99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99"/>
      <c r="Z4303" s="1"/>
      <c r="AA4303" s="1"/>
      <c r="AB4303" s="1"/>
      <c r="AC4303" s="99"/>
      <c r="AD4303" s="1"/>
      <c r="AE4303" s="1"/>
      <c r="AF4303" s="1"/>
      <c r="AG4303" s="1"/>
      <c r="AH4303" s="1"/>
      <c r="AI4303" s="1"/>
    </row>
    <row r="4304" spans="4:35">
      <c r="D4304" s="1"/>
      <c r="E4304" s="1"/>
      <c r="F4304" s="1"/>
      <c r="G4304" s="1"/>
      <c r="H4304" s="1"/>
      <c r="I4304" s="99"/>
      <c r="J4304" s="1"/>
      <c r="K4304" s="99"/>
      <c r="L4304" s="99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99"/>
      <c r="Z4304" s="1"/>
      <c r="AA4304" s="1"/>
      <c r="AB4304" s="1"/>
      <c r="AC4304" s="99"/>
      <c r="AD4304" s="1"/>
      <c r="AE4304" s="1"/>
      <c r="AF4304" s="1"/>
      <c r="AG4304" s="1"/>
      <c r="AH4304" s="1"/>
      <c r="AI4304" s="1"/>
    </row>
    <row r="4305" spans="4:35">
      <c r="D4305" s="1"/>
      <c r="E4305" s="1"/>
      <c r="F4305" s="1"/>
      <c r="G4305" s="1"/>
      <c r="H4305" s="1"/>
      <c r="I4305" s="99"/>
      <c r="J4305" s="1"/>
      <c r="K4305" s="99"/>
      <c r="L4305" s="99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99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</row>
    <row r="4306" spans="4:35">
      <c r="D4306" s="1"/>
      <c r="E4306" s="1"/>
      <c r="F4306" s="1"/>
      <c r="G4306" s="1"/>
      <c r="H4306" s="1"/>
      <c r="I4306" s="99"/>
      <c r="J4306" s="1"/>
      <c r="K4306" s="99"/>
      <c r="L4306" s="99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99"/>
      <c r="Z4306" s="1"/>
      <c r="AA4306" s="1"/>
      <c r="AB4306" s="1"/>
      <c r="AC4306" s="99"/>
      <c r="AD4306" s="1"/>
      <c r="AE4306" s="1"/>
      <c r="AF4306" s="1"/>
      <c r="AG4306" s="1"/>
      <c r="AH4306" s="1"/>
      <c r="AI4306" s="1"/>
    </row>
    <row r="4307" spans="4:35">
      <c r="D4307" s="1"/>
      <c r="E4307" s="1"/>
      <c r="F4307" s="1"/>
      <c r="G4307" s="1"/>
      <c r="H4307" s="1"/>
      <c r="I4307" s="99"/>
      <c r="J4307" s="1"/>
      <c r="K4307" s="99"/>
      <c r="L4307" s="99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99"/>
      <c r="Z4307" s="1"/>
      <c r="AA4307" s="1"/>
      <c r="AB4307" s="1"/>
      <c r="AC4307" s="99"/>
      <c r="AD4307" s="1"/>
      <c r="AE4307" s="1"/>
      <c r="AF4307" s="1"/>
      <c r="AG4307" s="1"/>
      <c r="AH4307" s="1"/>
      <c r="AI4307" s="1"/>
    </row>
    <row r="4308" spans="4:35">
      <c r="D4308" s="1"/>
      <c r="E4308" s="1"/>
      <c r="F4308" s="1"/>
      <c r="G4308" s="1"/>
      <c r="H4308" s="1"/>
      <c r="I4308" s="99"/>
      <c r="J4308" s="1"/>
      <c r="K4308" s="99"/>
      <c r="L4308" s="99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99"/>
      <c r="Z4308" s="1"/>
      <c r="AA4308" s="1"/>
      <c r="AB4308" s="1"/>
      <c r="AC4308" s="99"/>
      <c r="AD4308" s="1"/>
      <c r="AE4308" s="1"/>
      <c r="AF4308" s="1"/>
      <c r="AG4308" s="1"/>
      <c r="AH4308" s="1"/>
      <c r="AI4308" s="1"/>
    </row>
    <row r="4309" spans="4:35">
      <c r="D4309" s="1"/>
      <c r="E4309" s="1"/>
      <c r="F4309" s="1"/>
      <c r="G4309" s="1"/>
      <c r="H4309" s="1"/>
      <c r="I4309" s="99"/>
      <c r="J4309" s="1"/>
      <c r="K4309" s="99"/>
      <c r="L4309" s="99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99"/>
      <c r="Z4309" s="1"/>
      <c r="AA4309" s="1"/>
      <c r="AB4309" s="1"/>
      <c r="AC4309" s="99"/>
      <c r="AD4309" s="1"/>
      <c r="AE4309" s="1"/>
      <c r="AF4309" s="1"/>
      <c r="AG4309" s="1"/>
      <c r="AH4309" s="1"/>
      <c r="AI4309" s="1"/>
    </row>
    <row r="4310" spans="4:35">
      <c r="D4310" s="1"/>
      <c r="E4310" s="1"/>
      <c r="F4310" s="1"/>
      <c r="G4310" s="1"/>
      <c r="H4310" s="1"/>
      <c r="I4310" s="99"/>
      <c r="J4310" s="1"/>
      <c r="K4310" s="99"/>
      <c r="L4310" s="99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99"/>
      <c r="Z4310" s="1"/>
      <c r="AA4310" s="1"/>
      <c r="AB4310" s="1"/>
      <c r="AC4310" s="99"/>
      <c r="AD4310" s="1"/>
      <c r="AE4310" s="1"/>
      <c r="AF4310" s="1"/>
      <c r="AG4310" s="1"/>
      <c r="AH4310" s="1"/>
      <c r="AI4310" s="1"/>
    </row>
    <row r="4311" spans="4:35">
      <c r="D4311" s="1"/>
      <c r="E4311" s="1"/>
      <c r="F4311" s="1"/>
      <c r="G4311" s="1"/>
      <c r="H4311" s="1"/>
      <c r="I4311" s="99"/>
      <c r="J4311" s="1"/>
      <c r="K4311" s="99"/>
      <c r="L4311" s="99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99"/>
      <c r="Z4311" s="1"/>
      <c r="AA4311" s="1"/>
      <c r="AB4311" s="1"/>
      <c r="AC4311" s="99"/>
      <c r="AD4311" s="1"/>
      <c r="AE4311" s="1"/>
      <c r="AF4311" s="1"/>
      <c r="AG4311" s="1"/>
      <c r="AH4311" s="1"/>
      <c r="AI4311" s="1"/>
    </row>
    <row r="4312" spans="4:35">
      <c r="D4312" s="1"/>
      <c r="E4312" s="1"/>
      <c r="F4312" s="1"/>
      <c r="G4312" s="1"/>
      <c r="H4312" s="1"/>
      <c r="I4312" s="99"/>
      <c r="J4312" s="1"/>
      <c r="K4312" s="99"/>
      <c r="L4312" s="99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</row>
    <row r="4313" spans="4:35">
      <c r="D4313" s="1"/>
      <c r="E4313" s="1"/>
      <c r="F4313" s="1"/>
      <c r="G4313" s="1"/>
      <c r="H4313" s="1"/>
      <c r="I4313" s="99"/>
      <c r="J4313" s="1"/>
      <c r="K4313" s="99"/>
      <c r="L4313" s="99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99"/>
      <c r="Z4313" s="1"/>
      <c r="AA4313" s="1"/>
      <c r="AB4313" s="1"/>
      <c r="AC4313" s="99"/>
      <c r="AD4313" s="1"/>
      <c r="AE4313" s="1"/>
      <c r="AF4313" s="1"/>
      <c r="AG4313" s="1"/>
      <c r="AH4313" s="1"/>
      <c r="AI4313" s="1"/>
    </row>
    <row r="4314" spans="4:35">
      <c r="D4314" s="1"/>
      <c r="E4314" s="1"/>
      <c r="F4314" s="1"/>
      <c r="G4314" s="1"/>
      <c r="H4314" s="1"/>
      <c r="I4314" s="99"/>
      <c r="J4314" s="1"/>
      <c r="K4314" s="99"/>
      <c r="L4314" s="99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99"/>
      <c r="Z4314" s="1"/>
      <c r="AA4314" s="1"/>
      <c r="AB4314" s="1"/>
      <c r="AC4314" s="99"/>
      <c r="AD4314" s="1"/>
      <c r="AE4314" s="1"/>
      <c r="AF4314" s="1"/>
      <c r="AG4314" s="1"/>
      <c r="AH4314" s="1"/>
      <c r="AI4314" s="1"/>
    </row>
    <row r="4315" spans="4:35">
      <c r="D4315" s="1"/>
      <c r="E4315" s="1"/>
      <c r="F4315" s="1"/>
      <c r="G4315" s="1"/>
      <c r="H4315" s="1"/>
      <c r="I4315" s="99"/>
      <c r="J4315" s="1"/>
      <c r="K4315" s="99"/>
      <c r="L4315" s="99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99"/>
      <c r="Z4315" s="1"/>
      <c r="AA4315" s="1"/>
      <c r="AB4315" s="1"/>
      <c r="AC4315" s="99"/>
      <c r="AD4315" s="1"/>
      <c r="AE4315" s="1"/>
      <c r="AF4315" s="1"/>
      <c r="AG4315" s="1"/>
      <c r="AH4315" s="1"/>
      <c r="AI4315" s="1"/>
    </row>
    <row r="4316" spans="4:35">
      <c r="D4316" s="1"/>
      <c r="E4316" s="1"/>
      <c r="F4316" s="1"/>
      <c r="G4316" s="1"/>
      <c r="H4316" s="1"/>
      <c r="I4316" s="99"/>
      <c r="J4316" s="1"/>
      <c r="K4316" s="99"/>
      <c r="L4316" s="99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99"/>
      <c r="Z4316" s="1"/>
      <c r="AA4316" s="1"/>
      <c r="AB4316" s="1"/>
      <c r="AC4316" s="99"/>
      <c r="AD4316" s="1"/>
      <c r="AE4316" s="1"/>
      <c r="AF4316" s="1"/>
      <c r="AG4316" s="1"/>
      <c r="AH4316" s="1"/>
      <c r="AI4316" s="1"/>
    </row>
    <row r="4317" spans="4:35">
      <c r="D4317" s="1"/>
      <c r="E4317" s="1"/>
      <c r="F4317" s="1"/>
      <c r="G4317" s="1"/>
      <c r="H4317" s="1"/>
      <c r="I4317" s="99"/>
      <c r="J4317" s="1"/>
      <c r="K4317" s="99"/>
      <c r="L4317" s="99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99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</row>
    <row r="4318" spans="4:35">
      <c r="D4318" s="1"/>
      <c r="E4318" s="1"/>
      <c r="F4318" s="1"/>
      <c r="G4318" s="1"/>
      <c r="H4318" s="1"/>
      <c r="I4318" s="99"/>
      <c r="J4318" s="1"/>
      <c r="K4318" s="99"/>
      <c r="L4318" s="99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99"/>
      <c r="Z4318" s="1"/>
      <c r="AA4318" s="1"/>
      <c r="AB4318" s="1"/>
      <c r="AC4318" s="99"/>
      <c r="AD4318" s="1"/>
      <c r="AE4318" s="1"/>
      <c r="AF4318" s="1"/>
      <c r="AG4318" s="1"/>
      <c r="AH4318" s="1"/>
      <c r="AI4318" s="1"/>
    </row>
    <row r="4319" spans="4:35">
      <c r="D4319" s="1"/>
      <c r="E4319" s="1"/>
      <c r="F4319" s="1"/>
      <c r="G4319" s="1"/>
      <c r="H4319" s="1"/>
      <c r="I4319" s="99"/>
      <c r="J4319" s="1"/>
      <c r="K4319" s="99"/>
      <c r="L4319" s="99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99"/>
      <c r="Z4319" s="1"/>
      <c r="AA4319" s="1"/>
      <c r="AB4319" s="1"/>
      <c r="AC4319" s="99"/>
      <c r="AD4319" s="1"/>
      <c r="AE4319" s="1"/>
      <c r="AF4319" s="1"/>
      <c r="AG4319" s="1"/>
      <c r="AH4319" s="1"/>
      <c r="AI4319" s="1"/>
    </row>
    <row r="4320" spans="4:35">
      <c r="D4320" s="1"/>
      <c r="E4320" s="1"/>
      <c r="F4320" s="1"/>
      <c r="G4320" s="1"/>
      <c r="H4320" s="1"/>
      <c r="I4320" s="99"/>
      <c r="J4320" s="1"/>
      <c r="K4320" s="99"/>
      <c r="L4320" s="99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99"/>
      <c r="Z4320" s="1"/>
      <c r="AA4320" s="1"/>
      <c r="AB4320" s="1"/>
      <c r="AC4320" s="99"/>
      <c r="AD4320" s="1"/>
      <c r="AE4320" s="1"/>
      <c r="AF4320" s="1"/>
      <c r="AG4320" s="1"/>
      <c r="AH4320" s="1"/>
      <c r="AI4320" s="1"/>
    </row>
    <row r="4321" spans="4:35">
      <c r="D4321" s="1"/>
      <c r="E4321" s="1"/>
      <c r="F4321" s="1"/>
      <c r="G4321" s="1"/>
      <c r="H4321" s="1"/>
      <c r="I4321" s="99"/>
      <c r="J4321" s="1"/>
      <c r="K4321" s="99"/>
      <c r="L4321" s="99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99"/>
      <c r="Z4321" s="1"/>
      <c r="AA4321" s="1"/>
      <c r="AB4321" s="1"/>
      <c r="AC4321" s="99"/>
      <c r="AD4321" s="1"/>
      <c r="AE4321" s="1"/>
      <c r="AF4321" s="1"/>
      <c r="AG4321" s="1"/>
      <c r="AH4321" s="1"/>
      <c r="AI4321" s="1"/>
    </row>
    <row r="4322" spans="4:35">
      <c r="D4322" s="1"/>
      <c r="E4322" s="1"/>
      <c r="F4322" s="1"/>
      <c r="G4322" s="1"/>
      <c r="H4322" s="1"/>
      <c r="I4322" s="99"/>
      <c r="J4322" s="1"/>
      <c r="K4322" s="99"/>
      <c r="L4322" s="99"/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99"/>
      <c r="Z4322" s="1"/>
      <c r="AA4322" s="1"/>
      <c r="AB4322" s="1"/>
      <c r="AC4322" s="99"/>
      <c r="AD4322" s="1"/>
      <c r="AE4322" s="1"/>
      <c r="AF4322" s="1"/>
      <c r="AG4322" s="1"/>
      <c r="AH4322" s="1"/>
      <c r="AI4322" s="1"/>
    </row>
    <row r="4323" spans="4:35">
      <c r="D4323" s="1"/>
      <c r="E4323" s="1"/>
      <c r="F4323" s="1"/>
      <c r="G4323" s="1"/>
      <c r="H4323" s="1"/>
      <c r="I4323" s="99"/>
      <c r="J4323" s="1"/>
      <c r="K4323" s="99"/>
      <c r="L4323" s="99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99"/>
      <c r="Z4323" s="1"/>
      <c r="AA4323" s="1"/>
      <c r="AB4323" s="1"/>
      <c r="AC4323" s="99"/>
      <c r="AD4323" s="1"/>
      <c r="AE4323" s="1"/>
      <c r="AF4323" s="1"/>
      <c r="AG4323" s="1"/>
      <c r="AH4323" s="1"/>
      <c r="AI4323" s="1"/>
    </row>
    <row r="4324" spans="4:35">
      <c r="D4324" s="1"/>
      <c r="E4324" s="1"/>
      <c r="F4324" s="1"/>
      <c r="G4324" s="1"/>
      <c r="H4324" s="1"/>
      <c r="I4324" s="99"/>
      <c r="J4324" s="1"/>
      <c r="K4324" s="99"/>
      <c r="L4324" s="99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99"/>
      <c r="Z4324" s="1"/>
      <c r="AA4324" s="1"/>
      <c r="AB4324" s="1"/>
      <c r="AC4324" s="99"/>
      <c r="AD4324" s="1"/>
      <c r="AE4324" s="1"/>
      <c r="AF4324" s="1"/>
      <c r="AG4324" s="1"/>
      <c r="AH4324" s="1"/>
      <c r="AI4324" s="1"/>
    </row>
    <row r="4325" spans="4:35">
      <c r="D4325" s="1"/>
      <c r="E4325" s="1"/>
      <c r="F4325" s="1"/>
      <c r="G4325" s="1"/>
      <c r="H4325" s="1"/>
      <c r="I4325" s="99"/>
      <c r="J4325" s="1"/>
      <c r="K4325" s="99"/>
      <c r="L4325" s="99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99"/>
      <c r="Z4325" s="1"/>
      <c r="AA4325" s="1"/>
      <c r="AB4325" s="1"/>
      <c r="AC4325" s="99"/>
      <c r="AD4325" s="1"/>
      <c r="AE4325" s="1"/>
      <c r="AF4325" s="1"/>
      <c r="AG4325" s="1"/>
      <c r="AH4325" s="1"/>
      <c r="AI4325" s="1"/>
    </row>
    <row r="4326" spans="4:35">
      <c r="D4326" s="1"/>
      <c r="E4326" s="1"/>
      <c r="F4326" s="1"/>
      <c r="G4326" s="1"/>
      <c r="H4326" s="1"/>
      <c r="I4326" s="99"/>
      <c r="J4326" s="1"/>
      <c r="K4326" s="99"/>
      <c r="L4326" s="99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99"/>
      <c r="Z4326" s="1"/>
      <c r="AA4326" s="1"/>
      <c r="AB4326" s="1"/>
      <c r="AC4326" s="99"/>
      <c r="AD4326" s="1"/>
      <c r="AE4326" s="1"/>
      <c r="AF4326" s="1"/>
      <c r="AG4326" s="1"/>
      <c r="AH4326" s="1"/>
      <c r="AI4326" s="1"/>
    </row>
    <row r="4327" spans="4:35">
      <c r="D4327" s="1"/>
      <c r="E4327" s="1"/>
      <c r="F4327" s="1"/>
      <c r="G4327" s="1"/>
      <c r="H4327" s="1"/>
      <c r="I4327" s="99"/>
      <c r="J4327" s="1"/>
      <c r="K4327" s="99"/>
      <c r="L4327" s="99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99"/>
      <c r="Z4327" s="1"/>
      <c r="AA4327" s="1"/>
      <c r="AB4327" s="1"/>
      <c r="AC4327" s="99"/>
      <c r="AD4327" s="1"/>
      <c r="AE4327" s="1"/>
      <c r="AF4327" s="1"/>
      <c r="AG4327" s="1"/>
      <c r="AH4327" s="1"/>
      <c r="AI4327" s="1"/>
    </row>
    <row r="4328" spans="4:35">
      <c r="D4328" s="1"/>
      <c r="E4328" s="1"/>
      <c r="F4328" s="1"/>
      <c r="G4328" s="1"/>
      <c r="H4328" s="1"/>
      <c r="I4328" s="99"/>
      <c r="J4328" s="1"/>
      <c r="K4328" s="99"/>
      <c r="L4328" s="99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99"/>
      <c r="Z4328" s="1"/>
      <c r="AA4328" s="1"/>
      <c r="AB4328" s="1"/>
      <c r="AC4328" s="99"/>
      <c r="AD4328" s="1"/>
      <c r="AE4328" s="1"/>
      <c r="AF4328" s="1"/>
      <c r="AG4328" s="1"/>
      <c r="AH4328" s="1"/>
      <c r="AI4328" s="1"/>
    </row>
    <row r="4329" spans="4:35">
      <c r="D4329" s="1"/>
      <c r="E4329" s="1"/>
      <c r="F4329" s="1"/>
      <c r="G4329" s="1"/>
      <c r="H4329" s="1"/>
      <c r="I4329" s="99"/>
      <c r="J4329" s="1"/>
      <c r="K4329" s="99"/>
      <c r="L4329" s="99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99"/>
      <c r="Z4329" s="1"/>
      <c r="AA4329" s="1"/>
      <c r="AB4329" s="1"/>
      <c r="AC4329" s="99"/>
      <c r="AD4329" s="1"/>
      <c r="AE4329" s="1"/>
      <c r="AF4329" s="1"/>
      <c r="AG4329" s="1"/>
      <c r="AH4329" s="1"/>
      <c r="AI4329" s="1"/>
    </row>
    <row r="4330" spans="4:35">
      <c r="D4330" s="1"/>
      <c r="E4330" s="1"/>
      <c r="F4330" s="1"/>
      <c r="G4330" s="1"/>
      <c r="H4330" s="1"/>
      <c r="I4330" s="99"/>
      <c r="J4330" s="1"/>
      <c r="K4330" s="99"/>
      <c r="L4330" s="99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99"/>
      <c r="Z4330" s="1"/>
      <c r="AA4330" s="1"/>
      <c r="AB4330" s="1"/>
      <c r="AC4330" s="99"/>
      <c r="AD4330" s="1"/>
      <c r="AE4330" s="1"/>
      <c r="AF4330" s="1"/>
      <c r="AG4330" s="1"/>
      <c r="AH4330" s="1"/>
      <c r="AI4330" s="1"/>
    </row>
    <row r="4331" spans="4:35">
      <c r="D4331" s="1"/>
      <c r="E4331" s="1"/>
      <c r="F4331" s="1"/>
      <c r="G4331" s="1"/>
      <c r="H4331" s="1"/>
      <c r="I4331" s="99"/>
      <c r="J4331" s="1"/>
      <c r="K4331" s="99"/>
      <c r="L4331" s="99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99"/>
      <c r="Z4331" s="1"/>
      <c r="AA4331" s="1"/>
      <c r="AB4331" s="1"/>
      <c r="AC4331" s="99"/>
      <c r="AD4331" s="1"/>
      <c r="AE4331" s="1"/>
      <c r="AF4331" s="1"/>
      <c r="AG4331" s="1"/>
      <c r="AH4331" s="1"/>
      <c r="AI4331" s="1"/>
    </row>
    <row r="4332" spans="4:35">
      <c r="D4332" s="1"/>
      <c r="E4332" s="1"/>
      <c r="F4332" s="1"/>
      <c r="G4332" s="1"/>
      <c r="H4332" s="1"/>
      <c r="I4332" s="99"/>
      <c r="J4332" s="1"/>
      <c r="K4332" s="99"/>
      <c r="L4332" s="99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99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</row>
    <row r="4333" spans="4:35">
      <c r="D4333" s="1"/>
      <c r="E4333" s="1"/>
      <c r="F4333" s="1"/>
      <c r="G4333" s="1"/>
      <c r="H4333" s="1"/>
      <c r="I4333" s="99"/>
      <c r="J4333" s="1"/>
      <c r="K4333" s="99"/>
      <c r="L4333" s="99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</row>
    <row r="4334" spans="4:35">
      <c r="D4334" s="1"/>
      <c r="E4334" s="1"/>
      <c r="F4334" s="1"/>
      <c r="G4334" s="1"/>
      <c r="H4334" s="1"/>
      <c r="I4334" s="99"/>
      <c r="J4334" s="1"/>
      <c r="K4334" s="99"/>
      <c r="L4334" s="99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99"/>
      <c r="Z4334" s="1"/>
      <c r="AA4334" s="1"/>
      <c r="AB4334" s="1"/>
      <c r="AC4334" s="99"/>
      <c r="AD4334" s="1"/>
      <c r="AE4334" s="1"/>
      <c r="AF4334" s="1"/>
      <c r="AG4334" s="1"/>
      <c r="AH4334" s="1"/>
      <c r="AI4334" s="1"/>
    </row>
    <row r="4335" spans="4:35">
      <c r="D4335" s="1"/>
      <c r="E4335" s="1"/>
      <c r="F4335" s="1"/>
      <c r="G4335" s="1"/>
      <c r="H4335" s="1"/>
      <c r="I4335" s="99"/>
      <c r="J4335" s="1"/>
      <c r="K4335" s="99"/>
      <c r="L4335" s="99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99"/>
      <c r="Z4335" s="1"/>
      <c r="AA4335" s="1"/>
      <c r="AB4335" s="1"/>
      <c r="AC4335" s="99"/>
      <c r="AD4335" s="1"/>
      <c r="AE4335" s="1"/>
      <c r="AF4335" s="1"/>
      <c r="AG4335" s="1"/>
      <c r="AH4335" s="1"/>
      <c r="AI4335" s="1"/>
    </row>
    <row r="4336" spans="4:35">
      <c r="D4336" s="1"/>
      <c r="E4336" s="1"/>
      <c r="F4336" s="1"/>
      <c r="G4336" s="1"/>
      <c r="H4336" s="1"/>
      <c r="I4336" s="99"/>
      <c r="J4336" s="1"/>
      <c r="K4336" s="99"/>
      <c r="L4336" s="99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99"/>
      <c r="Z4336" s="1"/>
      <c r="AA4336" s="1"/>
      <c r="AB4336" s="1"/>
      <c r="AC4336" s="99"/>
      <c r="AD4336" s="1"/>
      <c r="AE4336" s="1"/>
      <c r="AF4336" s="1"/>
      <c r="AG4336" s="1"/>
      <c r="AH4336" s="1"/>
      <c r="AI4336" s="1"/>
    </row>
    <row r="4337" spans="4:35">
      <c r="D4337" s="1"/>
      <c r="E4337" s="1"/>
      <c r="F4337" s="1"/>
      <c r="G4337" s="1"/>
      <c r="H4337" s="1"/>
      <c r="I4337" s="99"/>
      <c r="J4337" s="1"/>
      <c r="K4337" s="99"/>
      <c r="L4337" s="99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99"/>
      <c r="Z4337" s="1"/>
      <c r="AA4337" s="1"/>
      <c r="AB4337" s="1"/>
      <c r="AC4337" s="99"/>
      <c r="AD4337" s="1"/>
      <c r="AE4337" s="1"/>
      <c r="AF4337" s="1"/>
      <c r="AG4337" s="1"/>
      <c r="AH4337" s="1"/>
      <c r="AI4337" s="1"/>
    </row>
    <row r="4338" spans="4:35">
      <c r="D4338" s="1"/>
      <c r="E4338" s="1"/>
      <c r="F4338" s="1"/>
      <c r="G4338" s="1"/>
      <c r="H4338" s="1"/>
      <c r="I4338" s="99"/>
      <c r="J4338" s="1"/>
      <c r="K4338" s="99"/>
      <c r="L4338" s="99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99"/>
      <c r="Z4338" s="1"/>
      <c r="AA4338" s="1"/>
      <c r="AB4338" s="1"/>
      <c r="AC4338" s="99"/>
      <c r="AD4338" s="1"/>
      <c r="AE4338" s="1"/>
      <c r="AF4338" s="1"/>
      <c r="AG4338" s="1"/>
      <c r="AH4338" s="1"/>
      <c r="AI4338" s="1"/>
    </row>
    <row r="4339" spans="4:35">
      <c r="D4339" s="1"/>
      <c r="E4339" s="1"/>
      <c r="F4339" s="1"/>
      <c r="G4339" s="1"/>
      <c r="H4339" s="1"/>
      <c r="I4339" s="99"/>
      <c r="J4339" s="1"/>
      <c r="K4339" s="99"/>
      <c r="L4339" s="99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</row>
    <row r="4340" spans="4:35">
      <c r="D4340" s="1"/>
      <c r="E4340" s="1"/>
      <c r="F4340" s="1"/>
      <c r="G4340" s="1"/>
      <c r="H4340" s="1"/>
      <c r="I4340" s="99"/>
      <c r="J4340" s="1"/>
      <c r="K4340" s="99"/>
      <c r="L4340" s="99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99"/>
      <c r="Z4340" s="1"/>
      <c r="AA4340" s="1"/>
      <c r="AB4340" s="1"/>
      <c r="AC4340" s="99"/>
      <c r="AD4340" s="1"/>
      <c r="AE4340" s="1"/>
      <c r="AF4340" s="1"/>
      <c r="AG4340" s="1"/>
      <c r="AH4340" s="1"/>
      <c r="AI4340" s="1"/>
    </row>
    <row r="4341" spans="4:35">
      <c r="D4341" s="1"/>
      <c r="E4341" s="1"/>
      <c r="F4341" s="1"/>
      <c r="G4341" s="1"/>
      <c r="H4341" s="1"/>
      <c r="I4341" s="99"/>
      <c r="J4341" s="1"/>
      <c r="K4341" s="99"/>
      <c r="L4341" s="99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99"/>
      <c r="Z4341" s="1"/>
      <c r="AA4341" s="1"/>
      <c r="AB4341" s="1"/>
      <c r="AC4341" s="99"/>
      <c r="AD4341" s="1"/>
      <c r="AE4341" s="1"/>
      <c r="AF4341" s="1"/>
      <c r="AG4341" s="1"/>
      <c r="AH4341" s="1"/>
      <c r="AI4341" s="1"/>
    </row>
    <row r="4342" spans="4:35">
      <c r="D4342" s="1"/>
      <c r="E4342" s="1"/>
      <c r="F4342" s="1"/>
      <c r="G4342" s="1"/>
      <c r="H4342" s="1"/>
      <c r="I4342" s="99"/>
      <c r="J4342" s="1"/>
      <c r="K4342" s="99"/>
      <c r="L4342" s="99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99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</row>
    <row r="4343" spans="4:35">
      <c r="D4343" s="1"/>
      <c r="E4343" s="1"/>
      <c r="F4343" s="1"/>
      <c r="G4343" s="1"/>
      <c r="H4343" s="1"/>
      <c r="I4343" s="99"/>
      <c r="J4343" s="1"/>
      <c r="K4343" s="99"/>
      <c r="L4343" s="99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99"/>
      <c r="Z4343" s="1"/>
      <c r="AA4343" s="1"/>
      <c r="AB4343" s="1"/>
      <c r="AC4343" s="99"/>
      <c r="AD4343" s="1"/>
      <c r="AE4343" s="1"/>
      <c r="AF4343" s="1"/>
      <c r="AG4343" s="1"/>
      <c r="AH4343" s="1"/>
      <c r="AI4343" s="1"/>
    </row>
    <row r="4344" spans="4:35">
      <c r="D4344" s="1"/>
      <c r="E4344" s="1"/>
      <c r="F4344" s="1"/>
      <c r="G4344" s="1"/>
      <c r="H4344" s="1"/>
      <c r="I4344" s="99"/>
      <c r="J4344" s="1"/>
      <c r="K4344" s="99"/>
      <c r="L4344" s="99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99"/>
      <c r="Z4344" s="1"/>
      <c r="AA4344" s="1"/>
      <c r="AB4344" s="1"/>
      <c r="AC4344" s="99"/>
      <c r="AD4344" s="1"/>
      <c r="AE4344" s="1"/>
      <c r="AF4344" s="1"/>
      <c r="AG4344" s="1"/>
      <c r="AH4344" s="1"/>
      <c r="AI4344" s="1"/>
    </row>
    <row r="4345" spans="4:35">
      <c r="D4345" s="1"/>
      <c r="E4345" s="1"/>
      <c r="F4345" s="1"/>
      <c r="G4345" s="1"/>
      <c r="H4345" s="1"/>
      <c r="I4345" s="99"/>
      <c r="J4345" s="1"/>
      <c r="K4345" s="99"/>
      <c r="L4345" s="99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99"/>
      <c r="Z4345" s="1"/>
      <c r="AA4345" s="1"/>
      <c r="AB4345" s="1"/>
      <c r="AC4345" s="99"/>
      <c r="AD4345" s="1"/>
      <c r="AE4345" s="1"/>
      <c r="AF4345" s="1"/>
      <c r="AG4345" s="1"/>
      <c r="AH4345" s="1"/>
      <c r="AI4345" s="1"/>
    </row>
    <row r="4346" spans="4:35">
      <c r="D4346" s="1"/>
      <c r="E4346" s="1"/>
      <c r="F4346" s="1"/>
      <c r="G4346" s="1"/>
      <c r="H4346" s="1"/>
      <c r="I4346" s="99"/>
      <c r="J4346" s="1"/>
      <c r="K4346" s="99"/>
      <c r="L4346" s="99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99"/>
      <c r="Z4346" s="1"/>
      <c r="AA4346" s="1"/>
      <c r="AB4346" s="1"/>
      <c r="AC4346" s="99"/>
      <c r="AD4346" s="1"/>
      <c r="AE4346" s="1"/>
      <c r="AF4346" s="1"/>
      <c r="AG4346" s="1"/>
      <c r="AH4346" s="1"/>
      <c r="AI4346" s="1"/>
    </row>
    <row r="4347" spans="4:35">
      <c r="D4347" s="1"/>
      <c r="E4347" s="1"/>
      <c r="F4347" s="1"/>
      <c r="G4347" s="1"/>
      <c r="H4347" s="1"/>
      <c r="I4347" s="99"/>
      <c r="J4347" s="1"/>
      <c r="K4347" s="99"/>
      <c r="L4347" s="99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99"/>
      <c r="Z4347" s="1"/>
      <c r="AA4347" s="1"/>
      <c r="AB4347" s="1"/>
      <c r="AC4347" s="99"/>
      <c r="AD4347" s="1"/>
      <c r="AE4347" s="1"/>
      <c r="AF4347" s="1"/>
      <c r="AG4347" s="1"/>
      <c r="AH4347" s="1"/>
      <c r="AI4347" s="1"/>
    </row>
    <row r="4348" spans="4:35">
      <c r="D4348" s="1"/>
      <c r="E4348" s="1"/>
      <c r="F4348" s="1"/>
      <c r="G4348" s="1"/>
      <c r="H4348" s="1"/>
      <c r="I4348" s="99"/>
      <c r="J4348" s="1"/>
      <c r="K4348" s="99"/>
      <c r="L4348" s="99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99"/>
      <c r="Z4348" s="1"/>
      <c r="AA4348" s="1"/>
      <c r="AB4348" s="1"/>
      <c r="AC4348" s="99"/>
      <c r="AD4348" s="1"/>
      <c r="AE4348" s="1"/>
      <c r="AF4348" s="1"/>
      <c r="AG4348" s="1"/>
      <c r="AH4348" s="1"/>
      <c r="AI4348" s="1"/>
    </row>
    <row r="4349" spans="4:35">
      <c r="D4349" s="1"/>
      <c r="E4349" s="1"/>
      <c r="F4349" s="1"/>
      <c r="G4349" s="1"/>
      <c r="H4349" s="1"/>
      <c r="I4349" s="99"/>
      <c r="J4349" s="1"/>
      <c r="K4349" s="99"/>
      <c r="L4349" s="99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99"/>
      <c r="Z4349" s="1"/>
      <c r="AA4349" s="1"/>
      <c r="AB4349" s="1"/>
      <c r="AC4349" s="99"/>
      <c r="AD4349" s="1"/>
      <c r="AE4349" s="1"/>
      <c r="AF4349" s="1"/>
      <c r="AG4349" s="1"/>
      <c r="AH4349" s="1"/>
      <c r="AI4349" s="1"/>
    </row>
    <row r="4350" spans="4:35">
      <c r="D4350" s="1"/>
      <c r="E4350" s="1"/>
      <c r="F4350" s="1"/>
      <c r="G4350" s="1"/>
      <c r="H4350" s="1"/>
      <c r="I4350" s="99"/>
      <c r="J4350" s="1"/>
      <c r="K4350" s="99"/>
      <c r="L4350" s="99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99"/>
      <c r="Z4350" s="1"/>
      <c r="AA4350" s="1"/>
      <c r="AB4350" s="1"/>
      <c r="AC4350" s="99"/>
      <c r="AD4350" s="1"/>
      <c r="AE4350" s="1"/>
      <c r="AF4350" s="1"/>
      <c r="AG4350" s="1"/>
      <c r="AH4350" s="1"/>
      <c r="AI4350" s="1"/>
    </row>
    <row r="4351" spans="4:35">
      <c r="D4351" s="1"/>
      <c r="E4351" s="1"/>
      <c r="F4351" s="1"/>
      <c r="G4351" s="1"/>
      <c r="H4351" s="1"/>
      <c r="I4351" s="99"/>
      <c r="J4351" s="1"/>
      <c r="K4351" s="99"/>
      <c r="L4351" s="99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</row>
    <row r="4352" spans="4:35">
      <c r="D4352" s="1"/>
      <c r="E4352" s="1"/>
      <c r="F4352" s="1"/>
      <c r="G4352" s="1"/>
      <c r="H4352" s="1"/>
      <c r="I4352" s="99"/>
      <c r="J4352" s="1"/>
      <c r="K4352" s="99"/>
      <c r="L4352" s="99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99"/>
      <c r="Z4352" s="1"/>
      <c r="AA4352" s="1"/>
      <c r="AB4352" s="1"/>
      <c r="AC4352" s="99"/>
      <c r="AD4352" s="1"/>
      <c r="AE4352" s="1"/>
      <c r="AF4352" s="1"/>
      <c r="AG4352" s="1"/>
      <c r="AH4352" s="1"/>
      <c r="AI4352" s="1"/>
    </row>
    <row r="4353" spans="4:35">
      <c r="D4353" s="1"/>
      <c r="E4353" s="1"/>
      <c r="F4353" s="1"/>
      <c r="G4353" s="1"/>
      <c r="H4353" s="1"/>
      <c r="I4353" s="99"/>
      <c r="J4353" s="1"/>
      <c r="K4353" s="99"/>
      <c r="L4353" s="99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99"/>
      <c r="Z4353" s="1"/>
      <c r="AA4353" s="1"/>
      <c r="AB4353" s="1"/>
      <c r="AC4353" s="99"/>
      <c r="AD4353" s="1"/>
      <c r="AE4353" s="1"/>
      <c r="AF4353" s="1"/>
      <c r="AG4353" s="1"/>
      <c r="AH4353" s="1"/>
      <c r="AI4353" s="1"/>
    </row>
    <row r="4354" spans="4:35">
      <c r="D4354" s="1"/>
      <c r="E4354" s="1"/>
      <c r="F4354" s="1"/>
      <c r="G4354" s="1"/>
      <c r="H4354" s="1"/>
      <c r="I4354" s="99"/>
      <c r="J4354" s="1"/>
      <c r="K4354" s="99"/>
      <c r="L4354" s="99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99"/>
      <c r="Z4354" s="1"/>
      <c r="AA4354" s="1"/>
      <c r="AB4354" s="1"/>
      <c r="AC4354" s="99"/>
      <c r="AD4354" s="1"/>
      <c r="AE4354" s="1"/>
      <c r="AF4354" s="1"/>
      <c r="AG4354" s="1"/>
      <c r="AH4354" s="1"/>
      <c r="AI4354" s="1"/>
    </row>
    <row r="4355" spans="4:35">
      <c r="D4355" s="1"/>
      <c r="E4355" s="1"/>
      <c r="F4355" s="1"/>
      <c r="G4355" s="1"/>
      <c r="H4355" s="1"/>
      <c r="I4355" s="99"/>
      <c r="J4355" s="1"/>
      <c r="K4355" s="99"/>
      <c r="L4355" s="99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99"/>
      <c r="Z4355" s="1"/>
      <c r="AA4355" s="1"/>
      <c r="AB4355" s="1"/>
      <c r="AC4355" s="99"/>
      <c r="AD4355" s="1"/>
      <c r="AE4355" s="1"/>
      <c r="AF4355" s="1"/>
      <c r="AG4355" s="1"/>
      <c r="AH4355" s="1"/>
      <c r="AI4355" s="1"/>
    </row>
    <row r="4356" spans="4:35">
      <c r="D4356" s="1"/>
      <c r="E4356" s="1"/>
      <c r="F4356" s="1"/>
      <c r="G4356" s="1"/>
      <c r="H4356" s="1"/>
      <c r="I4356" s="99"/>
      <c r="J4356" s="1"/>
      <c r="K4356" s="99"/>
      <c r="L4356" s="99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99"/>
      <c r="Z4356" s="1"/>
      <c r="AA4356" s="1"/>
      <c r="AB4356" s="1"/>
      <c r="AC4356" s="99"/>
      <c r="AD4356" s="1"/>
      <c r="AE4356" s="1"/>
      <c r="AF4356" s="1"/>
      <c r="AG4356" s="1"/>
      <c r="AH4356" s="1"/>
      <c r="AI4356" s="1"/>
    </row>
    <row r="4357" spans="4:35">
      <c r="D4357" s="1"/>
      <c r="E4357" s="1"/>
      <c r="F4357" s="1"/>
      <c r="G4357" s="1"/>
      <c r="H4357" s="1"/>
      <c r="I4357" s="99"/>
      <c r="J4357" s="1"/>
      <c r="K4357" s="99"/>
      <c r="L4357" s="99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99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</row>
    <row r="4358" spans="4:35">
      <c r="D4358" s="1"/>
      <c r="E4358" s="1"/>
      <c r="F4358" s="1"/>
      <c r="G4358" s="1"/>
      <c r="H4358" s="1"/>
      <c r="I4358" s="99"/>
      <c r="J4358" s="1"/>
      <c r="K4358" s="99"/>
      <c r="L4358" s="99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99"/>
      <c r="Z4358" s="1"/>
      <c r="AA4358" s="1"/>
      <c r="AB4358" s="1"/>
      <c r="AC4358" s="99"/>
      <c r="AD4358" s="1"/>
      <c r="AE4358" s="1"/>
      <c r="AF4358" s="1"/>
      <c r="AG4358" s="1"/>
      <c r="AH4358" s="1"/>
      <c r="AI4358" s="1"/>
    </row>
    <row r="4359" spans="4:35">
      <c r="D4359" s="1"/>
      <c r="E4359" s="1"/>
      <c r="F4359" s="1"/>
      <c r="G4359" s="1"/>
      <c r="H4359" s="1"/>
      <c r="I4359" s="99"/>
      <c r="J4359" s="1"/>
      <c r="K4359" s="99"/>
      <c r="L4359" s="99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99"/>
      <c r="Z4359" s="1"/>
      <c r="AA4359" s="1"/>
      <c r="AB4359" s="1"/>
      <c r="AC4359" s="99"/>
      <c r="AD4359" s="1"/>
      <c r="AE4359" s="1"/>
      <c r="AF4359" s="1"/>
      <c r="AG4359" s="1"/>
      <c r="AH4359" s="1"/>
      <c r="AI4359" s="1"/>
    </row>
    <row r="4360" spans="4:35">
      <c r="D4360" s="1"/>
      <c r="E4360" s="1"/>
      <c r="F4360" s="1"/>
      <c r="G4360" s="1"/>
      <c r="H4360" s="1"/>
      <c r="I4360" s="99"/>
      <c r="J4360" s="1"/>
      <c r="K4360" s="99"/>
      <c r="L4360" s="99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</row>
    <row r="4361" spans="4:35">
      <c r="D4361" s="1"/>
      <c r="E4361" s="1"/>
      <c r="F4361" s="1"/>
      <c r="G4361" s="1"/>
      <c r="H4361" s="1"/>
      <c r="I4361" s="99"/>
      <c r="J4361" s="1"/>
      <c r="K4361" s="99"/>
      <c r="L4361" s="99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99"/>
      <c r="Z4361" s="1"/>
      <c r="AA4361" s="1"/>
      <c r="AB4361" s="1"/>
      <c r="AC4361" s="99"/>
      <c r="AD4361" s="1"/>
      <c r="AE4361" s="1"/>
      <c r="AF4361" s="1"/>
      <c r="AG4361" s="1"/>
      <c r="AH4361" s="1"/>
      <c r="AI4361" s="1"/>
    </row>
    <row r="4362" spans="4:35">
      <c r="D4362" s="1"/>
      <c r="E4362" s="1"/>
      <c r="F4362" s="1"/>
      <c r="G4362" s="1"/>
      <c r="H4362" s="1"/>
      <c r="I4362" s="99"/>
      <c r="J4362" s="1"/>
      <c r="K4362" s="99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</row>
    <row r="4363" spans="4:35">
      <c r="D4363" s="1"/>
      <c r="E4363" s="1"/>
      <c r="F4363" s="1"/>
      <c r="G4363" s="1"/>
      <c r="H4363" s="1"/>
      <c r="I4363" s="99"/>
      <c r="J4363" s="1"/>
      <c r="K4363" s="99"/>
      <c r="L4363" s="99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</row>
    <row r="4364" spans="4:35">
      <c r="D4364" s="1"/>
      <c r="E4364" s="1"/>
      <c r="F4364" s="1"/>
      <c r="G4364" s="1"/>
      <c r="H4364" s="1"/>
      <c r="I4364" s="99"/>
      <c r="J4364" s="1"/>
      <c r="K4364" s="99"/>
      <c r="L4364" s="99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99"/>
      <c r="Z4364" s="1"/>
      <c r="AA4364" s="1"/>
      <c r="AB4364" s="1"/>
      <c r="AC4364" s="99"/>
      <c r="AD4364" s="1"/>
      <c r="AE4364" s="1"/>
      <c r="AF4364" s="1"/>
      <c r="AG4364" s="1"/>
      <c r="AH4364" s="1"/>
      <c r="AI4364" s="1"/>
    </row>
    <row r="4365" spans="4:35">
      <c r="D4365" s="1"/>
      <c r="E4365" s="1"/>
      <c r="F4365" s="1"/>
      <c r="G4365" s="1"/>
      <c r="H4365" s="1"/>
      <c r="I4365" s="99"/>
      <c r="J4365" s="1"/>
      <c r="K4365" s="99"/>
      <c r="L4365" s="99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</row>
    <row r="4366" spans="4:35">
      <c r="D4366" s="1"/>
      <c r="E4366" s="1"/>
      <c r="F4366" s="1"/>
      <c r="G4366" s="1"/>
      <c r="H4366" s="1"/>
      <c r="I4366" s="99"/>
      <c r="J4366" s="1"/>
      <c r="K4366" s="99"/>
      <c r="L4366" s="99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99"/>
      <c r="Z4366" s="1"/>
      <c r="AA4366" s="1"/>
      <c r="AB4366" s="1"/>
      <c r="AC4366" s="99"/>
      <c r="AD4366" s="1"/>
      <c r="AE4366" s="1"/>
      <c r="AF4366" s="1"/>
      <c r="AG4366" s="1"/>
      <c r="AH4366" s="1"/>
      <c r="AI4366" s="1"/>
    </row>
    <row r="4367" spans="4:35">
      <c r="D4367" s="1"/>
      <c r="E4367" s="1"/>
      <c r="F4367" s="1"/>
      <c r="G4367" s="1"/>
      <c r="H4367" s="1"/>
      <c r="I4367" s="99"/>
      <c r="J4367" s="1"/>
      <c r="K4367" s="99"/>
      <c r="L4367" s="99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</row>
    <row r="4368" spans="4:35">
      <c r="D4368" s="1"/>
      <c r="E4368" s="1"/>
      <c r="F4368" s="1"/>
      <c r="G4368" s="1"/>
      <c r="H4368" s="1"/>
      <c r="I4368" s="99"/>
      <c r="J4368" s="1"/>
      <c r="K4368" s="99"/>
      <c r="L4368" s="99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99"/>
      <c r="Z4368" s="1"/>
      <c r="AA4368" s="1"/>
      <c r="AB4368" s="1"/>
      <c r="AC4368" s="99"/>
      <c r="AD4368" s="1"/>
      <c r="AE4368" s="1"/>
      <c r="AF4368" s="1"/>
      <c r="AG4368" s="1"/>
      <c r="AH4368" s="1"/>
      <c r="AI4368" s="1"/>
    </row>
    <row r="4369" spans="4:35">
      <c r="D4369" s="1"/>
      <c r="E4369" s="1"/>
      <c r="F4369" s="1"/>
      <c r="G4369" s="1"/>
      <c r="H4369" s="1"/>
      <c r="I4369" s="99"/>
      <c r="J4369" s="1"/>
      <c r="K4369" s="99"/>
      <c r="L4369" s="99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99"/>
      <c r="Z4369" s="1"/>
      <c r="AA4369" s="1"/>
      <c r="AB4369" s="1"/>
      <c r="AC4369" s="99"/>
      <c r="AD4369" s="1"/>
      <c r="AE4369" s="1"/>
      <c r="AF4369" s="1"/>
      <c r="AG4369" s="1"/>
      <c r="AH4369" s="1"/>
      <c r="AI4369" s="1"/>
    </row>
    <row r="4370" spans="4:35">
      <c r="D4370" s="1"/>
      <c r="E4370" s="1"/>
      <c r="F4370" s="1"/>
      <c r="G4370" s="1"/>
      <c r="H4370" s="1"/>
      <c r="I4370" s="99"/>
      <c r="J4370" s="1"/>
      <c r="K4370" s="99"/>
      <c r="L4370" s="99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99"/>
      <c r="Z4370" s="1"/>
      <c r="AA4370" s="1"/>
      <c r="AB4370" s="1"/>
      <c r="AC4370" s="99"/>
      <c r="AD4370" s="1"/>
      <c r="AE4370" s="1"/>
      <c r="AF4370" s="1"/>
      <c r="AG4370" s="1"/>
      <c r="AH4370" s="1"/>
      <c r="AI4370" s="1"/>
    </row>
    <row r="4371" spans="4:35">
      <c r="D4371" s="1"/>
      <c r="E4371" s="1"/>
      <c r="F4371" s="1"/>
      <c r="G4371" s="1"/>
      <c r="H4371" s="1"/>
      <c r="I4371" s="99"/>
      <c r="J4371" s="1"/>
      <c r="K4371" s="99"/>
      <c r="L4371" s="99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99"/>
      <c r="Z4371" s="1"/>
      <c r="AA4371" s="1"/>
      <c r="AB4371" s="1"/>
      <c r="AC4371" s="99"/>
      <c r="AD4371" s="1"/>
      <c r="AE4371" s="1"/>
      <c r="AF4371" s="1"/>
      <c r="AG4371" s="1"/>
      <c r="AH4371" s="1"/>
      <c r="AI4371" s="1"/>
    </row>
    <row r="4372" spans="4:35">
      <c r="D4372" s="1"/>
      <c r="E4372" s="1"/>
      <c r="F4372" s="1"/>
      <c r="G4372" s="1"/>
      <c r="H4372" s="1"/>
      <c r="I4372" s="99"/>
      <c r="J4372" s="1"/>
      <c r="K4372" s="99"/>
      <c r="L4372" s="99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99"/>
      <c r="Z4372" s="1"/>
      <c r="AA4372" s="1"/>
      <c r="AB4372" s="1"/>
      <c r="AC4372" s="99"/>
      <c r="AD4372" s="1"/>
      <c r="AE4372" s="1"/>
      <c r="AF4372" s="1"/>
      <c r="AG4372" s="1"/>
      <c r="AH4372" s="1"/>
      <c r="AI4372" s="1"/>
    </row>
    <row r="4373" spans="4:35">
      <c r="D4373" s="1"/>
      <c r="E4373" s="1"/>
      <c r="F4373" s="1"/>
      <c r="G4373" s="1"/>
      <c r="H4373" s="1"/>
      <c r="I4373" s="99"/>
      <c r="J4373" s="1"/>
      <c r="K4373" s="99"/>
      <c r="L4373" s="99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99"/>
      <c r="Z4373" s="1"/>
      <c r="AA4373" s="1"/>
      <c r="AB4373" s="1"/>
      <c r="AC4373" s="99"/>
      <c r="AD4373" s="1"/>
      <c r="AE4373" s="1"/>
      <c r="AF4373" s="1"/>
      <c r="AG4373" s="1"/>
      <c r="AH4373" s="1"/>
      <c r="AI4373" s="1"/>
    </row>
    <row r="4374" spans="4:35">
      <c r="D4374" s="1"/>
      <c r="E4374" s="1"/>
      <c r="F4374" s="1"/>
      <c r="G4374" s="1"/>
      <c r="H4374" s="1"/>
      <c r="I4374" s="99"/>
      <c r="J4374" s="1"/>
      <c r="K4374" s="99"/>
      <c r="L4374" s="99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99"/>
      <c r="Z4374" s="1"/>
      <c r="AA4374" s="1"/>
      <c r="AB4374" s="1"/>
      <c r="AC4374" s="99"/>
      <c r="AD4374" s="1"/>
      <c r="AE4374" s="1"/>
      <c r="AF4374" s="1"/>
      <c r="AG4374" s="1"/>
      <c r="AH4374" s="1"/>
      <c r="AI4374" s="1"/>
    </row>
    <row r="4375" spans="4:35">
      <c r="D4375" s="1"/>
      <c r="E4375" s="1"/>
      <c r="F4375" s="1"/>
      <c r="G4375" s="1"/>
      <c r="H4375" s="1"/>
      <c r="I4375" s="99"/>
      <c r="J4375" s="1"/>
      <c r="K4375" s="99"/>
      <c r="L4375" s="99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</row>
    <row r="4376" spans="4:35">
      <c r="D4376" s="1"/>
      <c r="E4376" s="1"/>
      <c r="F4376" s="1"/>
      <c r="G4376" s="1"/>
      <c r="H4376" s="1"/>
      <c r="I4376" s="99"/>
      <c r="J4376" s="1"/>
      <c r="K4376" s="99"/>
      <c r="L4376" s="99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</row>
    <row r="4377" spans="4:35">
      <c r="D4377" s="1"/>
      <c r="E4377" s="1"/>
      <c r="F4377" s="1"/>
      <c r="G4377" s="1"/>
      <c r="H4377" s="1"/>
      <c r="I4377" s="99"/>
      <c r="J4377" s="1"/>
      <c r="K4377" s="99"/>
      <c r="L4377" s="99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</row>
    <row r="4378" spans="4:35">
      <c r="D4378" s="1"/>
      <c r="E4378" s="1"/>
      <c r="F4378" s="1"/>
      <c r="G4378" s="1"/>
      <c r="H4378" s="1"/>
      <c r="I4378" s="99"/>
      <c r="J4378" s="1"/>
      <c r="K4378" s="99"/>
      <c r="L4378" s="99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99"/>
      <c r="Z4378" s="1"/>
      <c r="AA4378" s="1"/>
      <c r="AB4378" s="1"/>
      <c r="AC4378" s="99"/>
      <c r="AD4378" s="1"/>
      <c r="AE4378" s="1"/>
      <c r="AF4378" s="1"/>
      <c r="AG4378" s="1"/>
      <c r="AH4378" s="1"/>
      <c r="AI4378" s="1"/>
    </row>
    <row r="4379" spans="4:35">
      <c r="D4379" s="1"/>
      <c r="E4379" s="1"/>
      <c r="F4379" s="1"/>
      <c r="G4379" s="1"/>
      <c r="H4379" s="1"/>
      <c r="I4379" s="99"/>
      <c r="J4379" s="1"/>
      <c r="K4379" s="99"/>
      <c r="L4379" s="99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</row>
    <row r="4380" spans="4:35">
      <c r="D4380" s="1"/>
      <c r="E4380" s="1"/>
      <c r="F4380" s="1"/>
      <c r="G4380" s="1"/>
      <c r="H4380" s="1"/>
      <c r="I4380" s="99"/>
      <c r="J4380" s="1"/>
      <c r="K4380" s="99"/>
      <c r="L4380" s="99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99"/>
      <c r="Z4380" s="1"/>
      <c r="AA4380" s="1"/>
      <c r="AB4380" s="1"/>
      <c r="AC4380" s="99"/>
      <c r="AD4380" s="1"/>
      <c r="AE4380" s="1"/>
      <c r="AF4380" s="1"/>
      <c r="AG4380" s="1"/>
      <c r="AH4380" s="1"/>
      <c r="AI4380" s="1"/>
    </row>
    <row r="4381" spans="4:35">
      <c r="D4381" s="1"/>
      <c r="E4381" s="1"/>
      <c r="F4381" s="1"/>
      <c r="G4381" s="1"/>
      <c r="H4381" s="1"/>
      <c r="I4381" s="99"/>
      <c r="J4381" s="1"/>
      <c r="K4381" s="99"/>
      <c r="L4381" s="99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99"/>
      <c r="Z4381" s="1"/>
      <c r="AA4381" s="1"/>
      <c r="AB4381" s="1"/>
      <c r="AC4381" s="99"/>
      <c r="AD4381" s="1"/>
      <c r="AE4381" s="1"/>
      <c r="AF4381" s="1"/>
      <c r="AG4381" s="1"/>
      <c r="AH4381" s="1"/>
      <c r="AI4381" s="1"/>
    </row>
    <row r="4382" spans="4:35">
      <c r="D4382" s="1"/>
      <c r="E4382" s="1"/>
      <c r="F4382" s="1"/>
      <c r="G4382" s="1"/>
      <c r="H4382" s="1"/>
      <c r="I4382" s="99"/>
      <c r="J4382" s="1"/>
      <c r="K4382" s="99"/>
      <c r="L4382" s="99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99"/>
      <c r="Z4382" s="1"/>
      <c r="AA4382" s="1"/>
      <c r="AB4382" s="1"/>
      <c r="AC4382" s="99"/>
      <c r="AD4382" s="1"/>
      <c r="AE4382" s="1"/>
      <c r="AF4382" s="1"/>
      <c r="AG4382" s="1"/>
      <c r="AH4382" s="1"/>
      <c r="AI4382" s="1"/>
    </row>
    <row r="4383" spans="4:35">
      <c r="D4383" s="1"/>
      <c r="E4383" s="1"/>
      <c r="F4383" s="1"/>
      <c r="G4383" s="1"/>
      <c r="H4383" s="1"/>
      <c r="I4383" s="99"/>
      <c r="J4383" s="1"/>
      <c r="K4383" s="99"/>
      <c r="L4383" s="99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99"/>
      <c r="Z4383" s="1"/>
      <c r="AA4383" s="1"/>
      <c r="AB4383" s="1"/>
      <c r="AC4383" s="99"/>
      <c r="AD4383" s="1"/>
      <c r="AE4383" s="1"/>
      <c r="AF4383" s="1"/>
      <c r="AG4383" s="1"/>
      <c r="AH4383" s="1"/>
      <c r="AI4383" s="1"/>
    </row>
    <row r="4384" spans="4:35">
      <c r="D4384" s="1"/>
      <c r="E4384" s="1"/>
      <c r="F4384" s="1"/>
      <c r="G4384" s="1"/>
      <c r="H4384" s="1"/>
      <c r="I4384" s="99"/>
      <c r="J4384" s="1"/>
      <c r="K4384" s="99"/>
      <c r="L4384" s="99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99"/>
      <c r="Z4384" s="1"/>
      <c r="AA4384" s="1"/>
      <c r="AB4384" s="1"/>
      <c r="AC4384" s="99"/>
      <c r="AD4384" s="1"/>
      <c r="AE4384" s="1"/>
      <c r="AF4384" s="1"/>
      <c r="AG4384" s="1"/>
      <c r="AH4384" s="1"/>
      <c r="AI4384" s="1"/>
    </row>
    <row r="4385" spans="4:35">
      <c r="D4385" s="1"/>
      <c r="E4385" s="1"/>
      <c r="F4385" s="1"/>
      <c r="G4385" s="1"/>
      <c r="H4385" s="1"/>
      <c r="I4385" s="99"/>
      <c r="J4385" s="1"/>
      <c r="K4385" s="99"/>
      <c r="L4385" s="99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99"/>
      <c r="Z4385" s="1"/>
      <c r="AA4385" s="1"/>
      <c r="AB4385" s="1"/>
      <c r="AC4385" s="99"/>
      <c r="AD4385" s="1"/>
      <c r="AE4385" s="1"/>
      <c r="AF4385" s="1"/>
      <c r="AG4385" s="1"/>
      <c r="AH4385" s="1"/>
      <c r="AI4385" s="1"/>
    </row>
    <row r="4386" spans="4:35">
      <c r="D4386" s="1"/>
      <c r="E4386" s="1"/>
      <c r="F4386" s="1"/>
      <c r="G4386" s="1"/>
      <c r="H4386" s="1"/>
      <c r="I4386" s="99"/>
      <c r="J4386" s="1"/>
      <c r="K4386" s="99"/>
      <c r="L4386" s="99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99"/>
      <c r="Z4386" s="1"/>
      <c r="AA4386" s="1"/>
      <c r="AB4386" s="1"/>
      <c r="AC4386" s="99"/>
      <c r="AD4386" s="1"/>
      <c r="AE4386" s="1"/>
      <c r="AF4386" s="1"/>
      <c r="AG4386" s="1"/>
      <c r="AH4386" s="1"/>
      <c r="AI4386" s="1"/>
    </row>
    <row r="4387" spans="4:35">
      <c r="D4387" s="1"/>
      <c r="E4387" s="1"/>
      <c r="F4387" s="1"/>
      <c r="G4387" s="1"/>
      <c r="H4387" s="1"/>
      <c r="I4387" s="99"/>
      <c r="J4387" s="1"/>
      <c r="K4387" s="99"/>
      <c r="L4387" s="99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</row>
    <row r="4388" spans="4:35">
      <c r="D4388" s="1"/>
      <c r="E4388" s="1"/>
      <c r="F4388" s="1"/>
      <c r="G4388" s="1"/>
      <c r="H4388" s="1"/>
      <c r="I4388" s="99"/>
      <c r="J4388" s="1"/>
      <c r="K4388" s="99"/>
      <c r="L4388" s="99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99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</row>
    <row r="4389" spans="4:35">
      <c r="D4389" s="1"/>
      <c r="E4389" s="1"/>
      <c r="F4389" s="1"/>
      <c r="G4389" s="1"/>
      <c r="H4389" s="1"/>
      <c r="I4389" s="99"/>
      <c r="J4389" s="1"/>
      <c r="K4389" s="99"/>
      <c r="L4389" s="99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99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</row>
    <row r="4390" spans="4:35">
      <c r="D4390" s="1"/>
      <c r="E4390" s="1"/>
      <c r="F4390" s="1"/>
      <c r="G4390" s="1"/>
      <c r="H4390" s="1"/>
      <c r="I4390" s="99"/>
      <c r="J4390" s="1"/>
      <c r="K4390" s="99"/>
      <c r="L4390" s="99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99"/>
      <c r="Z4390" s="1"/>
      <c r="AA4390" s="1"/>
      <c r="AB4390" s="1"/>
      <c r="AC4390" s="99"/>
      <c r="AD4390" s="1"/>
      <c r="AE4390" s="1"/>
      <c r="AF4390" s="1"/>
      <c r="AG4390" s="1"/>
      <c r="AH4390" s="1"/>
      <c r="AI4390" s="1"/>
    </row>
    <row r="4391" spans="4:35">
      <c r="D4391" s="1"/>
      <c r="E4391" s="1"/>
      <c r="F4391" s="1"/>
      <c r="G4391" s="1"/>
      <c r="H4391" s="1"/>
      <c r="I4391" s="99"/>
      <c r="J4391" s="1"/>
      <c r="K4391" s="99"/>
      <c r="L4391" s="99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99"/>
      <c r="Z4391" s="1"/>
      <c r="AA4391" s="1"/>
      <c r="AB4391" s="1"/>
      <c r="AC4391" s="99"/>
      <c r="AD4391" s="1"/>
      <c r="AE4391" s="1"/>
      <c r="AF4391" s="1"/>
      <c r="AG4391" s="1"/>
      <c r="AH4391" s="1"/>
      <c r="AI4391" s="1"/>
    </row>
    <row r="4392" spans="4:35">
      <c r="D4392" s="1"/>
      <c r="E4392" s="1"/>
      <c r="F4392" s="1"/>
      <c r="G4392" s="1"/>
      <c r="H4392" s="1"/>
      <c r="I4392" s="99"/>
      <c r="J4392" s="1"/>
      <c r="K4392" s="99"/>
      <c r="L4392" s="99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</row>
    <row r="4393" spans="4:35">
      <c r="D4393" s="1"/>
      <c r="E4393" s="1"/>
      <c r="F4393" s="1"/>
      <c r="G4393" s="1"/>
      <c r="H4393" s="1"/>
      <c r="I4393" s="99"/>
      <c r="J4393" s="1"/>
      <c r="K4393" s="99"/>
      <c r="L4393" s="99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99"/>
      <c r="Z4393" s="1"/>
      <c r="AA4393" s="1"/>
      <c r="AB4393" s="1"/>
      <c r="AC4393" s="99"/>
      <c r="AD4393" s="1"/>
      <c r="AE4393" s="1"/>
      <c r="AF4393" s="1"/>
      <c r="AG4393" s="1"/>
      <c r="AH4393" s="1"/>
      <c r="AI4393" s="1"/>
    </row>
    <row r="4394" spans="4:35">
      <c r="D4394" s="1"/>
      <c r="E4394" s="1"/>
      <c r="F4394" s="1"/>
      <c r="G4394" s="1"/>
      <c r="H4394" s="1"/>
      <c r="I4394" s="99"/>
      <c r="J4394" s="1"/>
      <c r="K4394" s="99"/>
      <c r="L4394" s="99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99"/>
      <c r="Z4394" s="1"/>
      <c r="AA4394" s="1"/>
      <c r="AB4394" s="1"/>
      <c r="AC4394" s="99"/>
      <c r="AD4394" s="1"/>
      <c r="AE4394" s="1"/>
      <c r="AF4394" s="1"/>
      <c r="AG4394" s="1"/>
      <c r="AH4394" s="1"/>
      <c r="AI4394" s="1"/>
    </row>
    <row r="4395" spans="4:35">
      <c r="D4395" s="1"/>
      <c r="E4395" s="1"/>
      <c r="F4395" s="1"/>
      <c r="G4395" s="1"/>
      <c r="H4395" s="1"/>
      <c r="I4395" s="99"/>
      <c r="J4395" s="1"/>
      <c r="K4395" s="99"/>
      <c r="L4395" s="99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99"/>
      <c r="Z4395" s="1"/>
      <c r="AA4395" s="1"/>
      <c r="AB4395" s="1"/>
      <c r="AC4395" s="99"/>
      <c r="AD4395" s="1"/>
      <c r="AE4395" s="1"/>
      <c r="AF4395" s="1"/>
      <c r="AG4395" s="1"/>
      <c r="AH4395" s="1"/>
      <c r="AI4395" s="1"/>
    </row>
    <row r="4396" spans="4:35">
      <c r="D4396" s="1"/>
      <c r="E4396" s="1"/>
      <c r="F4396" s="1"/>
      <c r="G4396" s="1"/>
      <c r="H4396" s="1"/>
      <c r="I4396" s="99"/>
      <c r="J4396" s="1"/>
      <c r="K4396" s="99"/>
      <c r="L4396" s="99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99"/>
      <c r="Z4396" s="1"/>
      <c r="AA4396" s="1"/>
      <c r="AB4396" s="1"/>
      <c r="AC4396" s="99"/>
      <c r="AD4396" s="1"/>
      <c r="AE4396" s="1"/>
      <c r="AF4396" s="1"/>
      <c r="AG4396" s="1"/>
      <c r="AH4396" s="1"/>
      <c r="AI4396" s="1"/>
    </row>
    <row r="4397" spans="4:35">
      <c r="D4397" s="1"/>
      <c r="E4397" s="1"/>
      <c r="F4397" s="1"/>
      <c r="G4397" s="1"/>
      <c r="H4397" s="1"/>
      <c r="I4397" s="99"/>
      <c r="J4397" s="1"/>
      <c r="K4397" s="99"/>
      <c r="L4397" s="99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99"/>
      <c r="Z4397" s="1"/>
      <c r="AA4397" s="1"/>
      <c r="AB4397" s="1"/>
      <c r="AC4397" s="99"/>
      <c r="AD4397" s="1"/>
      <c r="AE4397" s="1"/>
      <c r="AF4397" s="1"/>
      <c r="AG4397" s="1"/>
      <c r="AH4397" s="1"/>
      <c r="AI4397" s="1"/>
    </row>
    <row r="4398" spans="4:35">
      <c r="D4398" s="1"/>
      <c r="E4398" s="1"/>
      <c r="F4398" s="1"/>
      <c r="G4398" s="1"/>
      <c r="H4398" s="1"/>
      <c r="I4398" s="99"/>
      <c r="J4398" s="1"/>
      <c r="K4398" s="99"/>
      <c r="L4398" s="99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99"/>
      <c r="Z4398" s="1"/>
      <c r="AA4398" s="1"/>
      <c r="AB4398" s="1"/>
      <c r="AC4398" s="99"/>
      <c r="AD4398" s="1"/>
      <c r="AE4398" s="1"/>
      <c r="AF4398" s="1"/>
      <c r="AG4398" s="1"/>
      <c r="AH4398" s="1"/>
      <c r="AI4398" s="1"/>
    </row>
    <row r="4399" spans="4:35">
      <c r="D4399" s="1"/>
      <c r="E4399" s="1"/>
      <c r="F4399" s="1"/>
      <c r="G4399" s="1"/>
      <c r="H4399" s="1"/>
      <c r="I4399" s="99"/>
      <c r="J4399" s="1"/>
      <c r="K4399" s="99"/>
      <c r="L4399" s="99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</row>
    <row r="4400" spans="4:35">
      <c r="D4400" s="1"/>
      <c r="E4400" s="1"/>
      <c r="F4400" s="1"/>
      <c r="G4400" s="1"/>
      <c r="H4400" s="1"/>
      <c r="I4400" s="99"/>
      <c r="J4400" s="1"/>
      <c r="K4400" s="99"/>
      <c r="L4400" s="99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99"/>
      <c r="Z4400" s="1"/>
      <c r="AA4400" s="1"/>
      <c r="AB4400" s="1"/>
      <c r="AC4400" s="99"/>
      <c r="AD4400" s="1"/>
      <c r="AE4400" s="1"/>
      <c r="AF4400" s="1"/>
      <c r="AG4400" s="1"/>
      <c r="AH4400" s="1"/>
      <c r="AI4400" s="1"/>
    </row>
    <row r="4401" spans="4:35">
      <c r="D4401" s="1"/>
      <c r="E4401" s="1"/>
      <c r="F4401" s="1"/>
      <c r="G4401" s="1"/>
      <c r="H4401" s="1"/>
      <c r="I4401" s="99"/>
      <c r="J4401" s="1"/>
      <c r="K4401" s="99"/>
      <c r="L4401" s="99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99"/>
      <c r="Z4401" s="1"/>
      <c r="AA4401" s="1"/>
      <c r="AB4401" s="1"/>
      <c r="AC4401" s="99"/>
      <c r="AD4401" s="1"/>
      <c r="AE4401" s="1"/>
      <c r="AF4401" s="1"/>
      <c r="AG4401" s="1"/>
      <c r="AH4401" s="1"/>
      <c r="AI4401" s="1"/>
    </row>
    <row r="4402" spans="4:35">
      <c r="D4402" s="1"/>
      <c r="E4402" s="1"/>
      <c r="F4402" s="1"/>
      <c r="G4402" s="1"/>
      <c r="H4402" s="1"/>
      <c r="I4402" s="99"/>
      <c r="J4402" s="1"/>
      <c r="K4402" s="99"/>
      <c r="L4402" s="99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99"/>
      <c r="Z4402" s="1"/>
      <c r="AA4402" s="1"/>
      <c r="AB4402" s="1"/>
      <c r="AC4402" s="99"/>
      <c r="AD4402" s="1"/>
      <c r="AE4402" s="1"/>
      <c r="AF4402" s="1"/>
      <c r="AG4402" s="1"/>
      <c r="AH4402" s="1"/>
      <c r="AI4402" s="1"/>
    </row>
    <row r="4403" spans="4:35">
      <c r="D4403" s="1"/>
      <c r="E4403" s="1"/>
      <c r="F4403" s="1"/>
      <c r="G4403" s="1"/>
      <c r="H4403" s="1"/>
      <c r="I4403" s="99"/>
      <c r="J4403" s="1"/>
      <c r="K4403" s="99"/>
      <c r="L4403" s="99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99"/>
      <c r="Z4403" s="1"/>
      <c r="AA4403" s="1"/>
      <c r="AB4403" s="1"/>
      <c r="AC4403" s="99"/>
      <c r="AD4403" s="1"/>
      <c r="AE4403" s="1"/>
      <c r="AF4403" s="1"/>
      <c r="AG4403" s="1"/>
      <c r="AH4403" s="1"/>
      <c r="AI4403" s="1"/>
    </row>
    <row r="4404" spans="4:35">
      <c r="D4404" s="1"/>
      <c r="E4404" s="1"/>
      <c r="F4404" s="1"/>
      <c r="G4404" s="1"/>
      <c r="H4404" s="1"/>
      <c r="I4404" s="99"/>
      <c r="J4404" s="1"/>
      <c r="K4404" s="99"/>
      <c r="L4404" s="99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99"/>
      <c r="Z4404" s="1"/>
      <c r="AA4404" s="1"/>
      <c r="AB4404" s="1"/>
      <c r="AC4404" s="99"/>
      <c r="AD4404" s="1"/>
      <c r="AE4404" s="1"/>
      <c r="AF4404" s="1"/>
      <c r="AG4404" s="1"/>
      <c r="AH4404" s="1"/>
      <c r="AI4404" s="1"/>
    </row>
    <row r="4405" spans="4:35">
      <c r="D4405" s="1"/>
      <c r="E4405" s="1"/>
      <c r="F4405" s="1"/>
      <c r="G4405" s="1"/>
      <c r="H4405" s="1"/>
      <c r="I4405" s="99"/>
      <c r="J4405" s="1"/>
      <c r="K4405" s="99"/>
      <c r="L4405" s="99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99"/>
      <c r="Z4405" s="1"/>
      <c r="AA4405" s="1"/>
      <c r="AB4405" s="1"/>
      <c r="AC4405" s="99"/>
      <c r="AD4405" s="1"/>
      <c r="AE4405" s="1"/>
      <c r="AF4405" s="1"/>
      <c r="AG4405" s="1"/>
      <c r="AH4405" s="1"/>
      <c r="AI4405" s="1"/>
    </row>
    <row r="4406" spans="4:35">
      <c r="D4406" s="1"/>
      <c r="E4406" s="1"/>
      <c r="F4406" s="1"/>
      <c r="G4406" s="1"/>
      <c r="H4406" s="1"/>
      <c r="I4406" s="99"/>
      <c r="J4406" s="1"/>
      <c r="K4406" s="99"/>
      <c r="L4406" s="99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99"/>
      <c r="Z4406" s="1"/>
      <c r="AA4406" s="1"/>
      <c r="AB4406" s="1"/>
      <c r="AC4406" s="99"/>
      <c r="AD4406" s="1"/>
      <c r="AE4406" s="1"/>
      <c r="AF4406" s="1"/>
      <c r="AG4406" s="1"/>
      <c r="AH4406" s="1"/>
      <c r="AI4406" s="1"/>
    </row>
    <row r="4407" spans="4:35">
      <c r="D4407" s="1"/>
      <c r="E4407" s="1"/>
      <c r="F4407" s="1"/>
      <c r="G4407" s="1"/>
      <c r="H4407" s="1"/>
      <c r="I4407" s="99"/>
      <c r="J4407" s="1"/>
      <c r="K4407" s="99"/>
      <c r="L4407" s="99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99"/>
      <c r="Z4407" s="1"/>
      <c r="AA4407" s="1"/>
      <c r="AB4407" s="1"/>
      <c r="AC4407" s="99"/>
      <c r="AD4407" s="1"/>
      <c r="AE4407" s="1"/>
      <c r="AF4407" s="1"/>
      <c r="AG4407" s="1"/>
      <c r="AH4407" s="1"/>
      <c r="AI4407" s="1"/>
    </row>
    <row r="4408" spans="4:35">
      <c r="D4408" s="1"/>
      <c r="E4408" s="1"/>
      <c r="F4408" s="1"/>
      <c r="G4408" s="1"/>
      <c r="H4408" s="1"/>
      <c r="I4408" s="99"/>
      <c r="J4408" s="1"/>
      <c r="K4408" s="99"/>
      <c r="L4408" s="99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99"/>
      <c r="Z4408" s="1"/>
      <c r="AA4408" s="1"/>
      <c r="AB4408" s="1"/>
      <c r="AC4408" s="99"/>
      <c r="AD4408" s="1"/>
      <c r="AE4408" s="1"/>
      <c r="AF4408" s="1"/>
      <c r="AG4408" s="1"/>
      <c r="AH4408" s="1"/>
      <c r="AI4408" s="1"/>
    </row>
    <row r="4409" spans="4:35">
      <c r="D4409" s="1"/>
      <c r="E4409" s="1"/>
      <c r="F4409" s="1"/>
      <c r="G4409" s="1"/>
      <c r="H4409" s="1"/>
      <c r="I4409" s="99"/>
      <c r="J4409" s="1"/>
      <c r="K4409" s="99"/>
      <c r="L4409" s="99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99"/>
      <c r="Z4409" s="1"/>
      <c r="AA4409" s="1"/>
      <c r="AB4409" s="1"/>
      <c r="AC4409" s="99"/>
      <c r="AD4409" s="1"/>
      <c r="AE4409" s="1"/>
      <c r="AF4409" s="1"/>
      <c r="AG4409" s="1"/>
      <c r="AH4409" s="1"/>
      <c r="AI4409" s="1"/>
    </row>
    <row r="4410" spans="4:35">
      <c r="D4410" s="1"/>
      <c r="E4410" s="1"/>
      <c r="F4410" s="1"/>
      <c r="G4410" s="1"/>
      <c r="H4410" s="1"/>
      <c r="I4410" s="99"/>
      <c r="J4410" s="1"/>
      <c r="K4410" s="99"/>
      <c r="L4410" s="99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99"/>
      <c r="Z4410" s="1"/>
      <c r="AA4410" s="1"/>
      <c r="AB4410" s="1"/>
      <c r="AC4410" s="99"/>
      <c r="AD4410" s="1"/>
      <c r="AE4410" s="1"/>
      <c r="AF4410" s="1"/>
      <c r="AG4410" s="1"/>
      <c r="AH4410" s="1"/>
      <c r="AI4410" s="1"/>
    </row>
    <row r="4411" spans="4:35">
      <c r="D4411" s="1"/>
      <c r="E4411" s="1"/>
      <c r="F4411" s="1"/>
      <c r="G4411" s="1"/>
      <c r="H4411" s="1"/>
      <c r="I4411" s="99"/>
      <c r="J4411" s="1"/>
      <c r="K4411" s="99"/>
      <c r="L4411" s="99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99"/>
      <c r="Z4411" s="1"/>
      <c r="AA4411" s="1"/>
      <c r="AB4411" s="1"/>
      <c r="AC4411" s="99"/>
      <c r="AD4411" s="1"/>
      <c r="AE4411" s="1"/>
      <c r="AF4411" s="1"/>
      <c r="AG4411" s="1"/>
      <c r="AH4411" s="1"/>
      <c r="AI4411" s="1"/>
    </row>
    <row r="4412" spans="4:35">
      <c r="D4412" s="1"/>
      <c r="E4412" s="1"/>
      <c r="F4412" s="1"/>
      <c r="G4412" s="1"/>
      <c r="H4412" s="1"/>
      <c r="I4412" s="99"/>
      <c r="J4412" s="1"/>
      <c r="K4412" s="99"/>
      <c r="L4412" s="99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99"/>
      <c r="Z4412" s="1"/>
      <c r="AA4412" s="1"/>
      <c r="AB4412" s="1"/>
      <c r="AC4412" s="99"/>
      <c r="AD4412" s="1"/>
      <c r="AE4412" s="1"/>
      <c r="AF4412" s="1"/>
      <c r="AG4412" s="1"/>
      <c r="AH4412" s="1"/>
      <c r="AI4412" s="1"/>
    </row>
    <row r="4413" spans="4:35">
      <c r="D4413" s="1"/>
      <c r="E4413" s="1"/>
      <c r="F4413" s="1"/>
      <c r="G4413" s="1"/>
      <c r="H4413" s="1"/>
      <c r="I4413" s="99"/>
      <c r="J4413" s="1"/>
      <c r="K4413" s="99"/>
      <c r="L4413" s="99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99"/>
      <c r="Z4413" s="1"/>
      <c r="AA4413" s="1"/>
      <c r="AB4413" s="1"/>
      <c r="AC4413" s="99"/>
      <c r="AD4413" s="1"/>
      <c r="AE4413" s="1"/>
      <c r="AF4413" s="1"/>
      <c r="AG4413" s="1"/>
      <c r="AH4413" s="1"/>
      <c r="AI4413" s="1"/>
    </row>
    <row r="4414" spans="4:35">
      <c r="D4414" s="1"/>
      <c r="E4414" s="1"/>
      <c r="F4414" s="1"/>
      <c r="G4414" s="1"/>
      <c r="H4414" s="1"/>
      <c r="I4414" s="99"/>
      <c r="J4414" s="1"/>
      <c r="K4414" s="99"/>
      <c r="L4414" s="99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99"/>
      <c r="Z4414" s="1"/>
      <c r="AA4414" s="1"/>
      <c r="AB4414" s="1"/>
      <c r="AC4414" s="99"/>
      <c r="AD4414" s="1"/>
      <c r="AE4414" s="1"/>
      <c r="AF4414" s="1"/>
      <c r="AG4414" s="1"/>
      <c r="AH4414" s="1"/>
      <c r="AI4414" s="1"/>
    </row>
    <row r="4415" spans="4:35">
      <c r="D4415" s="1"/>
      <c r="E4415" s="1"/>
      <c r="F4415" s="1"/>
      <c r="G4415" s="1"/>
      <c r="H4415" s="1"/>
      <c r="I4415" s="99"/>
      <c r="J4415" s="1"/>
      <c r="K4415" s="99"/>
      <c r="L4415" s="99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99"/>
      <c r="Z4415" s="1"/>
      <c r="AA4415" s="1"/>
      <c r="AB4415" s="1"/>
      <c r="AC4415" s="99"/>
      <c r="AD4415" s="1"/>
      <c r="AE4415" s="1"/>
      <c r="AF4415" s="1"/>
      <c r="AG4415" s="1"/>
      <c r="AH4415" s="1"/>
      <c r="AI4415" s="1"/>
    </row>
    <row r="4416" spans="4:35">
      <c r="D4416" s="1"/>
      <c r="E4416" s="1"/>
      <c r="F4416" s="1"/>
      <c r="G4416" s="1"/>
      <c r="H4416" s="1"/>
      <c r="I4416" s="99"/>
      <c r="J4416" s="1"/>
      <c r="K4416" s="99"/>
      <c r="L4416" s="99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99"/>
      <c r="Z4416" s="1"/>
      <c r="AA4416" s="1"/>
      <c r="AB4416" s="1"/>
      <c r="AC4416" s="99"/>
      <c r="AD4416" s="1"/>
      <c r="AE4416" s="1"/>
      <c r="AF4416" s="1"/>
      <c r="AG4416" s="1"/>
      <c r="AH4416" s="1"/>
      <c r="AI4416" s="1"/>
    </row>
    <row r="4417" spans="4:35">
      <c r="D4417" s="1"/>
      <c r="E4417" s="1"/>
      <c r="F4417" s="1"/>
      <c r="G4417" s="1"/>
      <c r="H4417" s="1"/>
      <c r="I4417" s="99"/>
      <c r="J4417" s="1"/>
      <c r="K4417" s="99"/>
      <c r="L4417" s="99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</row>
    <row r="4418" spans="4:35">
      <c r="D4418" s="1"/>
      <c r="E4418" s="1"/>
      <c r="F4418" s="1"/>
      <c r="G4418" s="1"/>
      <c r="H4418" s="1"/>
      <c r="I4418" s="99"/>
      <c r="J4418" s="1"/>
      <c r="K4418" s="99"/>
      <c r="L4418" s="99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</row>
    <row r="4419" spans="4:35">
      <c r="D4419" s="1"/>
      <c r="E4419" s="1"/>
      <c r="F4419" s="1"/>
      <c r="G4419" s="1"/>
      <c r="H4419" s="1"/>
      <c r="I4419" s="99"/>
      <c r="J4419" s="1"/>
      <c r="K4419" s="99"/>
      <c r="L4419" s="99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99"/>
      <c r="Z4419" s="1"/>
      <c r="AA4419" s="1"/>
      <c r="AB4419" s="1"/>
      <c r="AC4419" s="99"/>
      <c r="AD4419" s="1"/>
      <c r="AE4419" s="1"/>
      <c r="AF4419" s="1"/>
      <c r="AG4419" s="1"/>
      <c r="AH4419" s="1"/>
      <c r="AI4419" s="1"/>
    </row>
    <row r="4420" spans="4:35">
      <c r="D4420" s="1"/>
      <c r="E4420" s="1"/>
      <c r="F4420" s="1"/>
      <c r="G4420" s="1"/>
      <c r="H4420" s="1"/>
      <c r="I4420" s="99"/>
      <c r="J4420" s="1"/>
      <c r="K4420" s="99"/>
      <c r="L4420" s="99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99"/>
      <c r="Z4420" s="1"/>
      <c r="AA4420" s="1"/>
      <c r="AB4420" s="1"/>
      <c r="AC4420" s="99"/>
      <c r="AD4420" s="1"/>
      <c r="AE4420" s="1"/>
      <c r="AF4420" s="1"/>
      <c r="AG4420" s="1"/>
      <c r="AH4420" s="1"/>
      <c r="AI4420" s="1"/>
    </row>
    <row r="4421" spans="4:35">
      <c r="D4421" s="1"/>
      <c r="E4421" s="1"/>
      <c r="F4421" s="1"/>
      <c r="G4421" s="1"/>
      <c r="H4421" s="1"/>
      <c r="I4421" s="99"/>
      <c r="J4421" s="1"/>
      <c r="K4421" s="99"/>
      <c r="L4421" s="99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99"/>
      <c r="Z4421" s="1"/>
      <c r="AA4421" s="1"/>
      <c r="AB4421" s="1"/>
      <c r="AC4421" s="99"/>
      <c r="AD4421" s="1"/>
      <c r="AE4421" s="1"/>
      <c r="AF4421" s="1"/>
      <c r="AG4421" s="1"/>
      <c r="AH4421" s="1"/>
      <c r="AI4421" s="1"/>
    </row>
    <row r="4422" spans="4:35">
      <c r="D4422" s="1"/>
      <c r="E4422" s="1"/>
      <c r="F4422" s="1"/>
      <c r="G4422" s="1"/>
      <c r="H4422" s="1"/>
      <c r="I4422" s="99"/>
      <c r="J4422" s="1"/>
      <c r="K4422" s="99"/>
      <c r="L4422" s="99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99"/>
      <c r="Z4422" s="1"/>
      <c r="AA4422" s="1"/>
      <c r="AB4422" s="1"/>
      <c r="AC4422" s="99"/>
      <c r="AD4422" s="1"/>
      <c r="AE4422" s="1"/>
      <c r="AF4422" s="1"/>
      <c r="AG4422" s="1"/>
      <c r="AH4422" s="1"/>
      <c r="AI4422" s="1"/>
    </row>
    <row r="4423" spans="4:35">
      <c r="D4423" s="1"/>
      <c r="E4423" s="1"/>
      <c r="F4423" s="1"/>
      <c r="G4423" s="1"/>
      <c r="H4423" s="1"/>
      <c r="I4423" s="99"/>
      <c r="J4423" s="1"/>
      <c r="K4423" s="99"/>
      <c r="L4423" s="99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</row>
    <row r="4424" spans="4:35">
      <c r="D4424" s="1"/>
      <c r="E4424" s="1"/>
      <c r="F4424" s="1"/>
      <c r="G4424" s="1"/>
      <c r="H4424" s="1"/>
      <c r="I4424" s="99"/>
      <c r="J4424" s="1"/>
      <c r="K4424" s="99"/>
      <c r="L4424" s="99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99"/>
      <c r="Z4424" s="1"/>
      <c r="AA4424" s="1"/>
      <c r="AB4424" s="1"/>
      <c r="AC4424" s="99"/>
      <c r="AD4424" s="1"/>
      <c r="AE4424" s="1"/>
      <c r="AF4424" s="1"/>
      <c r="AG4424" s="1"/>
      <c r="AH4424" s="1"/>
      <c r="AI4424" s="1"/>
    </row>
    <row r="4425" spans="4:35">
      <c r="D4425" s="1"/>
      <c r="E4425" s="1"/>
      <c r="F4425" s="1"/>
      <c r="G4425" s="1"/>
      <c r="H4425" s="1"/>
      <c r="I4425" s="99"/>
      <c r="J4425" s="1"/>
      <c r="K4425" s="99"/>
      <c r="L4425" s="99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99"/>
      <c r="Z4425" s="1"/>
      <c r="AA4425" s="1"/>
      <c r="AB4425" s="1"/>
      <c r="AC4425" s="99"/>
      <c r="AD4425" s="1"/>
      <c r="AE4425" s="1"/>
      <c r="AF4425" s="1"/>
      <c r="AG4425" s="1"/>
      <c r="AH4425" s="1"/>
      <c r="AI4425" s="1"/>
    </row>
    <row r="4426" spans="4:35">
      <c r="D4426" s="1"/>
      <c r="E4426" s="1"/>
      <c r="F4426" s="1"/>
      <c r="G4426" s="1"/>
      <c r="H4426" s="1"/>
      <c r="I4426" s="99"/>
      <c r="J4426" s="1"/>
      <c r="K4426" s="99"/>
      <c r="L4426" s="99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99"/>
      <c r="Z4426" s="1"/>
      <c r="AA4426" s="1"/>
      <c r="AB4426" s="1"/>
      <c r="AC4426" s="99"/>
      <c r="AD4426" s="1"/>
      <c r="AE4426" s="1"/>
      <c r="AF4426" s="1"/>
      <c r="AG4426" s="1"/>
      <c r="AH4426" s="1"/>
      <c r="AI4426" s="1"/>
    </row>
    <row r="4427" spans="4:35">
      <c r="D4427" s="1"/>
      <c r="E4427" s="1"/>
      <c r="F4427" s="1"/>
      <c r="G4427" s="1"/>
      <c r="H4427" s="1"/>
      <c r="I4427" s="99"/>
      <c r="J4427" s="1"/>
      <c r="K4427" s="99"/>
      <c r="L4427" s="99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</row>
    <row r="4428" spans="4:35">
      <c r="D4428" s="1"/>
      <c r="E4428" s="1"/>
      <c r="F4428" s="1"/>
      <c r="G4428" s="1"/>
      <c r="H4428" s="1"/>
      <c r="I4428" s="99"/>
      <c r="J4428" s="1"/>
      <c r="K4428" s="99"/>
      <c r="L4428" s="99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99"/>
      <c r="Z4428" s="1"/>
      <c r="AA4428" s="1"/>
      <c r="AB4428" s="1"/>
      <c r="AC4428" s="99"/>
      <c r="AD4428" s="1"/>
      <c r="AE4428" s="1"/>
      <c r="AF4428" s="1"/>
      <c r="AG4428" s="1"/>
      <c r="AH4428" s="1"/>
      <c r="AI4428" s="1"/>
    </row>
    <row r="4429" spans="4:35">
      <c r="D4429" s="1"/>
      <c r="E4429" s="1"/>
      <c r="F4429" s="1"/>
      <c r="G4429" s="1"/>
      <c r="H4429" s="1"/>
      <c r="I4429" s="99"/>
      <c r="J4429" s="1"/>
      <c r="K4429" s="99"/>
      <c r="L4429" s="99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99"/>
      <c r="Z4429" s="1"/>
      <c r="AA4429" s="1"/>
      <c r="AB4429" s="1"/>
      <c r="AC4429" s="99"/>
      <c r="AD4429" s="1"/>
      <c r="AE4429" s="1"/>
      <c r="AF4429" s="1"/>
      <c r="AG4429" s="1"/>
      <c r="AH4429" s="1"/>
      <c r="AI4429" s="1"/>
    </row>
    <row r="4430" spans="4:35">
      <c r="D4430" s="1"/>
      <c r="E4430" s="1"/>
      <c r="F4430" s="1"/>
      <c r="G4430" s="1"/>
      <c r="H4430" s="1"/>
      <c r="I4430" s="99"/>
      <c r="J4430" s="1"/>
      <c r="K4430" s="99"/>
      <c r="L4430" s="99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99"/>
      <c r="Z4430" s="1"/>
      <c r="AA4430" s="1"/>
      <c r="AB4430" s="1"/>
      <c r="AC4430" s="99"/>
      <c r="AD4430" s="1"/>
      <c r="AE4430" s="1"/>
      <c r="AF4430" s="1"/>
      <c r="AG4430" s="1"/>
      <c r="AH4430" s="1"/>
      <c r="AI4430" s="1"/>
    </row>
    <row r="4431" spans="4:35">
      <c r="D4431" s="1"/>
      <c r="E4431" s="1"/>
      <c r="F4431" s="1"/>
      <c r="G4431" s="1"/>
      <c r="H4431" s="1"/>
      <c r="I4431" s="99"/>
      <c r="J4431" s="1"/>
      <c r="K4431" s="99"/>
      <c r="L4431" s="99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99"/>
      <c r="Z4431" s="1"/>
      <c r="AA4431" s="1"/>
      <c r="AB4431" s="1"/>
      <c r="AC4431" s="99"/>
      <c r="AD4431" s="1"/>
      <c r="AE4431" s="1"/>
      <c r="AF4431" s="1"/>
      <c r="AG4431" s="1"/>
      <c r="AH4431" s="1"/>
      <c r="AI4431" s="1"/>
    </row>
    <row r="4432" spans="4:35">
      <c r="D4432" s="1"/>
      <c r="E4432" s="1"/>
      <c r="F4432" s="1"/>
      <c r="G4432" s="1"/>
      <c r="H4432" s="1"/>
      <c r="I4432" s="99"/>
      <c r="J4432" s="1"/>
      <c r="K4432" s="99"/>
      <c r="L4432" s="99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99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</row>
    <row r="4433" spans="4:35">
      <c r="D4433" s="1"/>
      <c r="E4433" s="1"/>
      <c r="F4433" s="1"/>
      <c r="G4433" s="1"/>
      <c r="H4433" s="1"/>
      <c r="I4433" s="99"/>
      <c r="J4433" s="1"/>
      <c r="K4433" s="99"/>
      <c r="L4433" s="99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99"/>
      <c r="Z4433" s="1"/>
      <c r="AA4433" s="1"/>
      <c r="AB4433" s="1"/>
      <c r="AC4433" s="99"/>
      <c r="AD4433" s="1"/>
      <c r="AE4433" s="1"/>
      <c r="AF4433" s="1"/>
      <c r="AG4433" s="1"/>
      <c r="AH4433" s="1"/>
      <c r="AI4433" s="1"/>
    </row>
    <row r="4434" spans="4:35">
      <c r="D4434" s="1"/>
      <c r="E4434" s="1"/>
      <c r="F4434" s="1"/>
      <c r="G4434" s="1"/>
      <c r="H4434" s="1"/>
      <c r="I4434" s="99"/>
      <c r="J4434" s="1"/>
      <c r="K4434" s="99"/>
      <c r="L4434" s="99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99"/>
      <c r="Z4434" s="1"/>
      <c r="AA4434" s="1"/>
      <c r="AB4434" s="1"/>
      <c r="AC4434" s="99"/>
      <c r="AD4434" s="1"/>
      <c r="AE4434" s="1"/>
      <c r="AF4434" s="1"/>
      <c r="AG4434" s="1"/>
      <c r="AH4434" s="1"/>
      <c r="AI4434" s="1"/>
    </row>
    <row r="4435" spans="4:35">
      <c r="D4435" s="1"/>
      <c r="E4435" s="1"/>
      <c r="F4435" s="1"/>
      <c r="G4435" s="1"/>
      <c r="H4435" s="1"/>
      <c r="I4435" s="99"/>
      <c r="J4435" s="1"/>
      <c r="K4435" s="99"/>
      <c r="L4435" s="99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99"/>
      <c r="Z4435" s="1"/>
      <c r="AA4435" s="1"/>
      <c r="AB4435" s="1"/>
      <c r="AC4435" s="99"/>
      <c r="AD4435" s="1"/>
      <c r="AE4435" s="1"/>
      <c r="AF4435" s="1"/>
      <c r="AG4435" s="1"/>
      <c r="AH4435" s="1"/>
      <c r="AI4435" s="1"/>
    </row>
    <row r="4436" spans="4:35">
      <c r="D4436" s="1"/>
      <c r="E4436" s="1"/>
      <c r="F4436" s="1"/>
      <c r="G4436" s="1"/>
      <c r="H4436" s="1"/>
      <c r="I4436" s="99"/>
      <c r="J4436" s="1"/>
      <c r="K4436" s="99"/>
      <c r="L4436" s="99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99"/>
      <c r="Z4436" s="1"/>
      <c r="AA4436" s="1"/>
      <c r="AB4436" s="1"/>
      <c r="AC4436" s="99"/>
      <c r="AD4436" s="1"/>
      <c r="AE4436" s="1"/>
      <c r="AF4436" s="1"/>
      <c r="AG4436" s="1"/>
      <c r="AH4436" s="1"/>
      <c r="AI4436" s="1"/>
    </row>
    <row r="4437" spans="4:35">
      <c r="D4437" s="1"/>
      <c r="E4437" s="1"/>
      <c r="F4437" s="1"/>
      <c r="G4437" s="1"/>
      <c r="H4437" s="1"/>
      <c r="I4437" s="99"/>
      <c r="J4437" s="1"/>
      <c r="K4437" s="99"/>
      <c r="L4437" s="99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99"/>
      <c r="Z4437" s="1"/>
      <c r="AA4437" s="1"/>
      <c r="AB4437" s="1"/>
      <c r="AC4437" s="99"/>
      <c r="AD4437" s="1"/>
      <c r="AE4437" s="1"/>
      <c r="AF4437" s="1"/>
      <c r="AG4437" s="1"/>
      <c r="AH4437" s="1"/>
      <c r="AI4437" s="1"/>
    </row>
    <row r="4438" spans="4:35">
      <c r="D4438" s="1"/>
      <c r="E4438" s="1"/>
      <c r="F4438" s="1"/>
      <c r="G4438" s="1"/>
      <c r="H4438" s="1"/>
      <c r="I4438" s="99"/>
      <c r="J4438" s="1"/>
      <c r="K4438" s="99"/>
      <c r="L4438" s="99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99"/>
      <c r="Z4438" s="1"/>
      <c r="AA4438" s="1"/>
      <c r="AB4438" s="1"/>
      <c r="AC4438" s="99"/>
      <c r="AD4438" s="1"/>
      <c r="AE4438" s="1"/>
      <c r="AF4438" s="1"/>
      <c r="AG4438" s="1"/>
      <c r="AH4438" s="1"/>
      <c r="AI4438" s="1"/>
    </row>
    <row r="4439" spans="4:35">
      <c r="D4439" s="1"/>
      <c r="E4439" s="1"/>
      <c r="F4439" s="1"/>
      <c r="G4439" s="1"/>
      <c r="H4439" s="1"/>
      <c r="I4439" s="99"/>
      <c r="J4439" s="1"/>
      <c r="K4439" s="99"/>
      <c r="L4439" s="99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99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</row>
    <row r="4440" spans="4:35">
      <c r="D4440" s="1"/>
      <c r="E4440" s="1"/>
      <c r="F4440" s="1"/>
      <c r="G4440" s="1"/>
      <c r="H4440" s="1"/>
      <c r="I4440" s="99"/>
      <c r="J4440" s="1"/>
      <c r="K4440" s="99"/>
      <c r="L4440" s="99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99"/>
      <c r="Z4440" s="1"/>
      <c r="AA4440" s="1"/>
      <c r="AB4440" s="1"/>
      <c r="AC4440" s="99"/>
      <c r="AD4440" s="1"/>
      <c r="AE4440" s="1"/>
      <c r="AF4440" s="1"/>
      <c r="AG4440" s="1"/>
      <c r="AH4440" s="1"/>
      <c r="AI4440" s="1"/>
    </row>
    <row r="4441" spans="4:35">
      <c r="D4441" s="1"/>
      <c r="E4441" s="1"/>
      <c r="F4441" s="1"/>
      <c r="G4441" s="1"/>
      <c r="H4441" s="1"/>
      <c r="I4441" s="99"/>
      <c r="J4441" s="1"/>
      <c r="K4441" s="99"/>
      <c r="L4441" s="99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99"/>
      <c r="Z4441" s="1"/>
      <c r="AA4441" s="1"/>
      <c r="AB4441" s="1"/>
      <c r="AC4441" s="99"/>
      <c r="AD4441" s="1"/>
      <c r="AE4441" s="1"/>
      <c r="AF4441" s="1"/>
      <c r="AG4441" s="1"/>
      <c r="AH4441" s="1"/>
      <c r="AI4441" s="1"/>
    </row>
    <row r="4442" spans="4:35">
      <c r="D4442" s="1"/>
      <c r="E4442" s="1"/>
      <c r="F4442" s="1"/>
      <c r="G4442" s="1"/>
      <c r="H4442" s="1"/>
      <c r="I4442" s="99"/>
      <c r="J4442" s="1"/>
      <c r="K4442" s="99"/>
      <c r="L4442" s="99"/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</row>
    <row r="4443" spans="4:35">
      <c r="D4443" s="1"/>
      <c r="E4443" s="1"/>
      <c r="F4443" s="1"/>
      <c r="G4443" s="1"/>
      <c r="H4443" s="1"/>
      <c r="I4443" s="99"/>
      <c r="J4443" s="1"/>
      <c r="K4443" s="99"/>
      <c r="L4443" s="99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99"/>
      <c r="Z4443" s="1"/>
      <c r="AA4443" s="1"/>
      <c r="AB4443" s="1"/>
      <c r="AC4443" s="99"/>
      <c r="AD4443" s="1"/>
      <c r="AE4443" s="1"/>
      <c r="AF4443" s="1"/>
      <c r="AG4443" s="1"/>
      <c r="AH4443" s="1"/>
      <c r="AI4443" s="1"/>
    </row>
    <row r="4444" spans="4:35">
      <c r="D4444" s="1"/>
      <c r="E4444" s="1"/>
      <c r="F4444" s="1"/>
      <c r="G4444" s="1"/>
      <c r="H4444" s="1"/>
      <c r="I4444" s="99"/>
      <c r="J4444" s="1"/>
      <c r="K4444" s="99"/>
      <c r="L4444" s="99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99"/>
      <c r="Z4444" s="1"/>
      <c r="AA4444" s="1"/>
      <c r="AB4444" s="1"/>
      <c r="AC4444" s="99"/>
      <c r="AD4444" s="1"/>
      <c r="AE4444" s="1"/>
      <c r="AF4444" s="1"/>
      <c r="AG4444" s="1"/>
      <c r="AH4444" s="1"/>
      <c r="AI4444" s="1"/>
    </row>
    <row r="4445" spans="4:35">
      <c r="D4445" s="1"/>
      <c r="E4445" s="1"/>
      <c r="F4445" s="1"/>
      <c r="G4445" s="1"/>
      <c r="H4445" s="1"/>
      <c r="I4445" s="99"/>
      <c r="J4445" s="1"/>
      <c r="K4445" s="99"/>
      <c r="L4445" s="99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99"/>
      <c r="Z4445" s="1"/>
      <c r="AA4445" s="1"/>
      <c r="AB4445" s="1"/>
      <c r="AC4445" s="99"/>
      <c r="AD4445" s="1"/>
      <c r="AE4445" s="1"/>
      <c r="AF4445" s="1"/>
      <c r="AG4445" s="1"/>
      <c r="AH4445" s="1"/>
      <c r="AI4445" s="1"/>
    </row>
    <row r="4446" spans="4:35">
      <c r="D4446" s="1"/>
      <c r="E4446" s="1"/>
      <c r="F4446" s="1"/>
      <c r="G4446" s="1"/>
      <c r="H4446" s="1"/>
      <c r="I4446" s="99"/>
      <c r="J4446" s="1"/>
      <c r="K4446" s="99"/>
      <c r="L4446" s="99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99"/>
      <c r="Z4446" s="1"/>
      <c r="AA4446" s="1"/>
      <c r="AB4446" s="1"/>
      <c r="AC4446" s="99"/>
      <c r="AD4446" s="1"/>
      <c r="AE4446" s="1"/>
      <c r="AF4446" s="1"/>
      <c r="AG4446" s="1"/>
      <c r="AH4446" s="1"/>
      <c r="AI4446" s="1"/>
    </row>
    <row r="4447" spans="4:35">
      <c r="D4447" s="1"/>
      <c r="E4447" s="1"/>
      <c r="F4447" s="1"/>
      <c r="G4447" s="1"/>
      <c r="H4447" s="1"/>
      <c r="I4447" s="99"/>
      <c r="J4447" s="1"/>
      <c r="K4447" s="99"/>
      <c r="L4447" s="99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</row>
    <row r="4448" spans="4:35">
      <c r="D4448" s="1"/>
      <c r="E4448" s="1"/>
      <c r="F4448" s="1"/>
      <c r="G4448" s="1"/>
      <c r="H4448" s="1"/>
      <c r="I4448" s="99"/>
      <c r="J4448" s="1"/>
      <c r="K4448" s="99"/>
      <c r="L4448" s="99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</row>
    <row r="4449" spans="4:35">
      <c r="D4449" s="1"/>
      <c r="E4449" s="1"/>
      <c r="F4449" s="1"/>
      <c r="G4449" s="1"/>
      <c r="H4449" s="1"/>
      <c r="I4449" s="99"/>
      <c r="J4449" s="1"/>
      <c r="K4449" s="99"/>
      <c r="L4449" s="99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</row>
    <row r="4450" spans="4:35">
      <c r="D4450" s="1"/>
      <c r="E4450" s="1"/>
      <c r="F4450" s="1"/>
      <c r="G4450" s="1"/>
      <c r="H4450" s="1"/>
      <c r="I4450" s="99"/>
      <c r="J4450" s="1"/>
      <c r="K4450" s="99"/>
      <c r="L4450" s="99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99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</row>
    <row r="4451" spans="4:35">
      <c r="D4451" s="1"/>
      <c r="E4451" s="1"/>
      <c r="F4451" s="1"/>
      <c r="G4451" s="1"/>
      <c r="H4451" s="1"/>
      <c r="I4451" s="99"/>
      <c r="J4451" s="1"/>
      <c r="K4451" s="99"/>
      <c r="L4451" s="99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99"/>
      <c r="Z4451" s="1"/>
      <c r="AA4451" s="1"/>
      <c r="AB4451" s="1"/>
      <c r="AC4451" s="99"/>
      <c r="AD4451" s="1"/>
      <c r="AE4451" s="1"/>
      <c r="AF4451" s="1"/>
      <c r="AG4451" s="1"/>
      <c r="AH4451" s="1"/>
      <c r="AI4451" s="1"/>
    </row>
    <row r="4452" spans="4:35">
      <c r="D4452" s="1"/>
      <c r="E4452" s="1"/>
      <c r="F4452" s="1"/>
      <c r="G4452" s="1"/>
      <c r="H4452" s="1"/>
      <c r="I4452" s="99"/>
      <c r="J4452" s="1"/>
      <c r="K4452" s="99"/>
      <c r="L4452" s="99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</row>
    <row r="4453" spans="4:35">
      <c r="D4453" s="1"/>
      <c r="E4453" s="1"/>
      <c r="F4453" s="1"/>
      <c r="G4453" s="1"/>
      <c r="H4453" s="1"/>
      <c r="I4453" s="99"/>
      <c r="J4453" s="1"/>
      <c r="K4453" s="99"/>
      <c r="L4453" s="99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99"/>
      <c r="Z4453" s="1"/>
      <c r="AA4453" s="1"/>
      <c r="AB4453" s="1"/>
      <c r="AC4453" s="99"/>
      <c r="AD4453" s="1"/>
      <c r="AE4453" s="1"/>
      <c r="AF4453" s="1"/>
      <c r="AG4453" s="1"/>
      <c r="AH4453" s="1"/>
      <c r="AI4453" s="1"/>
    </row>
    <row r="4454" spans="4:35">
      <c r="D4454" s="1"/>
      <c r="E4454" s="1"/>
      <c r="F4454" s="1"/>
      <c r="G4454" s="1"/>
      <c r="H4454" s="1"/>
      <c r="I4454" s="99"/>
      <c r="J4454" s="1"/>
      <c r="K4454" s="99"/>
      <c r="L4454" s="99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99"/>
      <c r="Z4454" s="1"/>
      <c r="AA4454" s="1"/>
      <c r="AB4454" s="1"/>
      <c r="AC4454" s="99"/>
      <c r="AD4454" s="1"/>
      <c r="AE4454" s="1"/>
      <c r="AF4454" s="1"/>
      <c r="AG4454" s="1"/>
      <c r="AH4454" s="1"/>
      <c r="AI4454" s="1"/>
    </row>
    <row r="4455" spans="4:35">
      <c r="D4455" s="1"/>
      <c r="E4455" s="1"/>
      <c r="F4455" s="1"/>
      <c r="G4455" s="1"/>
      <c r="H4455" s="1"/>
      <c r="I4455" s="99"/>
      <c r="J4455" s="1"/>
      <c r="K4455" s="99"/>
      <c r="L4455" s="99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99"/>
      <c r="Z4455" s="1"/>
      <c r="AA4455" s="1"/>
      <c r="AB4455" s="1"/>
      <c r="AC4455" s="99"/>
      <c r="AD4455" s="1"/>
      <c r="AE4455" s="1"/>
      <c r="AF4455" s="1"/>
      <c r="AG4455" s="1"/>
      <c r="AH4455" s="1"/>
      <c r="AI4455" s="1"/>
    </row>
    <row r="4456" spans="4:35">
      <c r="D4456" s="1"/>
      <c r="E4456" s="1"/>
      <c r="F4456" s="1"/>
      <c r="G4456" s="1"/>
      <c r="H4456" s="1"/>
      <c r="I4456" s="99"/>
      <c r="J4456" s="1"/>
      <c r="K4456" s="99"/>
      <c r="L4456" s="99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99"/>
      <c r="Z4456" s="1"/>
      <c r="AA4456" s="1"/>
      <c r="AB4456" s="1"/>
      <c r="AC4456" s="99"/>
      <c r="AD4456" s="1"/>
      <c r="AE4456" s="1"/>
      <c r="AF4456" s="1"/>
      <c r="AG4456" s="1"/>
      <c r="AH4456" s="1"/>
      <c r="AI4456" s="1"/>
    </row>
    <row r="4457" spans="4:35">
      <c r="D4457" s="1"/>
      <c r="E4457" s="1"/>
      <c r="F4457" s="1"/>
      <c r="G4457" s="1"/>
      <c r="H4457" s="1"/>
      <c r="I4457" s="99"/>
      <c r="J4457" s="1"/>
      <c r="K4457" s="99"/>
      <c r="L4457" s="99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99"/>
      <c r="Z4457" s="1"/>
      <c r="AA4457" s="1"/>
      <c r="AB4457" s="1"/>
      <c r="AC4457" s="99"/>
      <c r="AD4457" s="1"/>
      <c r="AE4457" s="1"/>
      <c r="AF4457" s="1"/>
      <c r="AG4457" s="1"/>
      <c r="AH4457" s="1"/>
      <c r="AI4457" s="1"/>
    </row>
    <row r="4458" spans="4:35">
      <c r="D4458" s="1"/>
      <c r="E4458" s="1"/>
      <c r="F4458" s="1"/>
      <c r="G4458" s="1"/>
      <c r="H4458" s="1"/>
      <c r="I4458" s="99"/>
      <c r="J4458" s="1"/>
      <c r="K4458" s="99"/>
      <c r="L4458" s="99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99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</row>
    <row r="4459" spans="4:35">
      <c r="D4459" s="1"/>
      <c r="E4459" s="1"/>
      <c r="F4459" s="1"/>
      <c r="G4459" s="1"/>
      <c r="H4459" s="1"/>
      <c r="I4459" s="99"/>
      <c r="J4459" s="1"/>
      <c r="K4459" s="99"/>
      <c r="L4459" s="99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99"/>
      <c r="Z4459" s="1"/>
      <c r="AA4459" s="1"/>
      <c r="AB4459" s="1"/>
      <c r="AC4459" s="99"/>
      <c r="AD4459" s="1"/>
      <c r="AE4459" s="1"/>
      <c r="AF4459" s="1"/>
      <c r="AG4459" s="1"/>
      <c r="AH4459" s="1"/>
      <c r="AI4459" s="1"/>
    </row>
    <row r="4460" spans="4:35">
      <c r="D4460" s="1"/>
      <c r="E4460" s="1"/>
      <c r="F4460" s="1"/>
      <c r="G4460" s="1"/>
      <c r="H4460" s="1"/>
      <c r="I4460" s="99"/>
      <c r="J4460" s="1"/>
      <c r="K4460" s="99"/>
      <c r="L4460" s="99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99"/>
      <c r="Z4460" s="1"/>
      <c r="AA4460" s="1"/>
      <c r="AB4460" s="1"/>
      <c r="AC4460" s="99"/>
      <c r="AD4460" s="1"/>
      <c r="AE4460" s="1"/>
      <c r="AF4460" s="1"/>
      <c r="AG4460" s="1"/>
      <c r="AH4460" s="1"/>
      <c r="AI4460" s="1"/>
    </row>
    <row r="4461" spans="4:35">
      <c r="D4461" s="1"/>
      <c r="E4461" s="1"/>
      <c r="F4461" s="1"/>
      <c r="G4461" s="1"/>
      <c r="H4461" s="1"/>
      <c r="I4461" s="99"/>
      <c r="J4461" s="1"/>
      <c r="K4461" s="99"/>
      <c r="L4461" s="99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99"/>
      <c r="Z4461" s="1"/>
      <c r="AA4461" s="1"/>
      <c r="AB4461" s="1"/>
      <c r="AC4461" s="99"/>
      <c r="AD4461" s="1"/>
      <c r="AE4461" s="1"/>
      <c r="AF4461" s="1"/>
      <c r="AG4461" s="1"/>
      <c r="AH4461" s="1"/>
      <c r="AI4461" s="1"/>
    </row>
    <row r="4462" spans="4:35">
      <c r="D4462" s="1"/>
      <c r="E4462" s="1"/>
      <c r="F4462" s="1"/>
      <c r="G4462" s="1"/>
      <c r="H4462" s="1"/>
      <c r="I4462" s="99"/>
      <c r="J4462" s="1"/>
      <c r="K4462" s="99"/>
      <c r="L4462" s="99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99"/>
      <c r="Z4462" s="1"/>
      <c r="AA4462" s="1"/>
      <c r="AB4462" s="1"/>
      <c r="AC4462" s="99"/>
      <c r="AD4462" s="1"/>
      <c r="AE4462" s="1"/>
      <c r="AF4462" s="1"/>
      <c r="AG4462" s="1"/>
      <c r="AH4462" s="1"/>
      <c r="AI4462" s="1"/>
    </row>
    <row r="4463" spans="4:35">
      <c r="D4463" s="1"/>
      <c r="E4463" s="1"/>
      <c r="F4463" s="1"/>
      <c r="G4463" s="1"/>
      <c r="H4463" s="1"/>
      <c r="I4463" s="99"/>
      <c r="J4463" s="1"/>
      <c r="K4463" s="99"/>
      <c r="L4463" s="99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</row>
    <row r="4464" spans="4:35">
      <c r="D4464" s="1"/>
      <c r="E4464" s="1"/>
      <c r="F4464" s="1"/>
      <c r="G4464" s="1"/>
      <c r="H4464" s="1"/>
      <c r="I4464" s="99"/>
      <c r="J4464" s="1"/>
      <c r="K4464" s="99"/>
      <c r="L4464" s="99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99"/>
      <c r="Z4464" s="1"/>
      <c r="AA4464" s="1"/>
      <c r="AB4464" s="1"/>
      <c r="AC4464" s="99"/>
      <c r="AD4464" s="1"/>
      <c r="AE4464" s="1"/>
      <c r="AF4464" s="1"/>
      <c r="AG4464" s="1"/>
      <c r="AH4464" s="1"/>
      <c r="AI4464" s="1"/>
    </row>
    <row r="4465" spans="4:35">
      <c r="D4465" s="1"/>
      <c r="E4465" s="1"/>
      <c r="F4465" s="1"/>
      <c r="G4465" s="1"/>
      <c r="H4465" s="1"/>
      <c r="I4465" s="99"/>
      <c r="J4465" s="1"/>
      <c r="K4465" s="99"/>
      <c r="L4465" s="99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99"/>
      <c r="Z4465" s="1"/>
      <c r="AA4465" s="1"/>
      <c r="AB4465" s="1"/>
      <c r="AC4465" s="99"/>
      <c r="AD4465" s="1"/>
      <c r="AE4465" s="1"/>
      <c r="AF4465" s="1"/>
      <c r="AG4465" s="1"/>
      <c r="AH4465" s="1"/>
      <c r="AI4465" s="1"/>
    </row>
    <row r="4466" spans="4:35">
      <c r="D4466" s="1"/>
      <c r="E4466" s="1"/>
      <c r="F4466" s="1"/>
      <c r="G4466" s="1"/>
      <c r="H4466" s="1"/>
      <c r="I4466" s="99"/>
      <c r="J4466" s="1"/>
      <c r="K4466" s="99"/>
      <c r="L4466" s="99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</row>
    <row r="4467" spans="4:35">
      <c r="D4467" s="1"/>
      <c r="E4467" s="1"/>
      <c r="F4467" s="1"/>
      <c r="G4467" s="1"/>
      <c r="H4467" s="1"/>
      <c r="I4467" s="99"/>
      <c r="J4467" s="1"/>
      <c r="K4467" s="99"/>
      <c r="L4467" s="99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</row>
    <row r="4468" spans="4:35">
      <c r="D4468" s="1"/>
      <c r="E4468" s="1"/>
      <c r="F4468" s="1"/>
      <c r="G4468" s="1"/>
      <c r="H4468" s="1"/>
      <c r="I4468" s="99"/>
      <c r="J4468" s="1"/>
      <c r="K4468" s="99"/>
      <c r="L4468" s="99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99"/>
      <c r="Z4468" s="1"/>
      <c r="AA4468" s="1"/>
      <c r="AB4468" s="1"/>
      <c r="AC4468" s="99"/>
      <c r="AD4468" s="1"/>
      <c r="AE4468" s="1"/>
      <c r="AF4468" s="1"/>
      <c r="AG4468" s="1"/>
      <c r="AH4468" s="1"/>
      <c r="AI4468" s="1"/>
    </row>
    <row r="4469" spans="4:35">
      <c r="D4469" s="1"/>
      <c r="E4469" s="1"/>
      <c r="F4469" s="1"/>
      <c r="G4469" s="1"/>
      <c r="H4469" s="1"/>
      <c r="I4469" s="99"/>
      <c r="J4469" s="1"/>
      <c r="K4469" s="99"/>
      <c r="L4469" s="99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</row>
    <row r="4470" spans="4:35">
      <c r="D4470" s="1"/>
      <c r="E4470" s="1"/>
      <c r="F4470" s="1"/>
      <c r="G4470" s="1"/>
      <c r="H4470" s="1"/>
      <c r="I4470" s="99"/>
      <c r="J4470" s="1"/>
      <c r="K4470" s="99"/>
      <c r="L4470" s="99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99"/>
      <c r="Z4470" s="1"/>
      <c r="AA4470" s="1"/>
      <c r="AB4470" s="1"/>
      <c r="AC4470" s="99"/>
      <c r="AD4470" s="1"/>
      <c r="AE4470" s="1"/>
      <c r="AF4470" s="1"/>
      <c r="AG4470" s="1"/>
      <c r="AH4470" s="1"/>
      <c r="AI4470" s="1"/>
    </row>
    <row r="4471" spans="4:35">
      <c r="D4471" s="1"/>
      <c r="E4471" s="1"/>
      <c r="F4471" s="1"/>
      <c r="G4471" s="1"/>
      <c r="H4471" s="1"/>
      <c r="I4471" s="99"/>
      <c r="J4471" s="1"/>
      <c r="K4471" s="99"/>
      <c r="L4471" s="99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99"/>
      <c r="Z4471" s="1"/>
      <c r="AA4471" s="1"/>
      <c r="AB4471" s="1"/>
      <c r="AC4471" s="99"/>
      <c r="AD4471" s="1"/>
      <c r="AE4471" s="1"/>
      <c r="AF4471" s="1"/>
      <c r="AG4471" s="1"/>
      <c r="AH4471" s="1"/>
      <c r="AI4471" s="1"/>
    </row>
    <row r="4472" spans="4:35">
      <c r="D4472" s="1"/>
      <c r="E4472" s="1"/>
      <c r="F4472" s="1"/>
      <c r="G4472" s="1"/>
      <c r="H4472" s="1"/>
      <c r="I4472" s="99"/>
      <c r="J4472" s="1"/>
      <c r="K4472" s="99"/>
      <c r="L4472" s="99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</row>
    <row r="4473" spans="4:35">
      <c r="D4473" s="1"/>
      <c r="E4473" s="1"/>
      <c r="F4473" s="1"/>
      <c r="G4473" s="1"/>
      <c r="H4473" s="1"/>
      <c r="I4473" s="99"/>
      <c r="J4473" s="1"/>
      <c r="K4473" s="99"/>
      <c r="L4473" s="99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99"/>
      <c r="Z4473" s="1"/>
      <c r="AA4473" s="1"/>
      <c r="AB4473" s="1"/>
      <c r="AC4473" s="99"/>
      <c r="AD4473" s="1"/>
      <c r="AE4473" s="1"/>
      <c r="AF4473" s="1"/>
      <c r="AG4473" s="1"/>
      <c r="AH4473" s="1"/>
      <c r="AI4473" s="1"/>
    </row>
    <row r="4474" spans="4:35">
      <c r="D4474" s="1"/>
      <c r="E4474" s="1"/>
      <c r="F4474" s="1"/>
      <c r="G4474" s="1"/>
      <c r="H4474" s="1"/>
      <c r="I4474" s="99"/>
      <c r="J4474" s="1"/>
      <c r="K4474" s="99"/>
      <c r="L4474" s="99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</row>
    <row r="4475" spans="4:35">
      <c r="D4475" s="1"/>
      <c r="E4475" s="1"/>
      <c r="F4475" s="1"/>
      <c r="G4475" s="1"/>
      <c r="H4475" s="1"/>
      <c r="I4475" s="99"/>
      <c r="J4475" s="1"/>
      <c r="K4475" s="99"/>
      <c r="L4475" s="99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99"/>
      <c r="Z4475" s="1"/>
      <c r="AA4475" s="1"/>
      <c r="AB4475" s="1"/>
      <c r="AC4475" s="99"/>
      <c r="AD4475" s="1"/>
      <c r="AE4475" s="1"/>
      <c r="AF4475" s="1"/>
      <c r="AG4475" s="1"/>
      <c r="AH4475" s="1"/>
      <c r="AI4475" s="1"/>
    </row>
    <row r="4476" spans="4:35">
      <c r="D4476" s="1"/>
      <c r="E4476" s="1"/>
      <c r="F4476" s="1"/>
      <c r="G4476" s="1"/>
      <c r="H4476" s="1"/>
      <c r="I4476" s="99"/>
      <c r="J4476" s="1"/>
      <c r="K4476" s="99"/>
      <c r="L4476" s="99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99"/>
      <c r="Z4476" s="1"/>
      <c r="AA4476" s="1"/>
      <c r="AB4476" s="1"/>
      <c r="AC4476" s="99"/>
      <c r="AD4476" s="1"/>
      <c r="AE4476" s="1"/>
      <c r="AF4476" s="1"/>
      <c r="AG4476" s="1"/>
      <c r="AH4476" s="1"/>
      <c r="AI4476" s="1"/>
    </row>
    <row r="4477" spans="4:35">
      <c r="D4477" s="1"/>
      <c r="E4477" s="1"/>
      <c r="F4477" s="1"/>
      <c r="G4477" s="1"/>
      <c r="H4477" s="1"/>
      <c r="I4477" s="99"/>
      <c r="J4477" s="1"/>
      <c r="K4477" s="99"/>
      <c r="L4477" s="99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</row>
    <row r="4478" spans="4:35">
      <c r="D4478" s="1"/>
      <c r="E4478" s="1"/>
      <c r="F4478" s="1"/>
      <c r="G4478" s="1"/>
      <c r="H4478" s="1"/>
      <c r="I4478" s="99"/>
      <c r="J4478" s="1"/>
      <c r="K4478" s="99"/>
      <c r="L4478" s="99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99"/>
      <c r="Z4478" s="1"/>
      <c r="AA4478" s="1"/>
      <c r="AB4478" s="1"/>
      <c r="AC4478" s="99"/>
      <c r="AD4478" s="1"/>
      <c r="AE4478" s="1"/>
      <c r="AF4478" s="1"/>
      <c r="AG4478" s="1"/>
      <c r="AH4478" s="1"/>
      <c r="AI4478" s="1"/>
    </row>
    <row r="4479" spans="4:35">
      <c r="D4479" s="1"/>
      <c r="E4479" s="1"/>
      <c r="F4479" s="1"/>
      <c r="G4479" s="1"/>
      <c r="H4479" s="1"/>
      <c r="I4479" s="99"/>
      <c r="J4479" s="1"/>
      <c r="K4479" s="99"/>
      <c r="L4479" s="99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</row>
    <row r="4480" spans="4:35">
      <c r="D4480" s="1"/>
      <c r="E4480" s="1"/>
      <c r="F4480" s="1"/>
      <c r="G4480" s="1"/>
      <c r="H4480" s="1"/>
      <c r="I4480" s="99"/>
      <c r="J4480" s="1"/>
      <c r="K4480" s="99"/>
      <c r="L4480" s="99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</row>
    <row r="4481" spans="4:35">
      <c r="D4481" s="1"/>
      <c r="E4481" s="1"/>
      <c r="F4481" s="1"/>
      <c r="G4481" s="1"/>
      <c r="H4481" s="1"/>
      <c r="I4481" s="99"/>
      <c r="J4481" s="1"/>
      <c r="K4481" s="99"/>
      <c r="L4481" s="99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99"/>
      <c r="Z4481" s="1"/>
      <c r="AA4481" s="1"/>
      <c r="AB4481" s="1"/>
      <c r="AC4481" s="99"/>
      <c r="AD4481" s="1"/>
      <c r="AE4481" s="1"/>
      <c r="AF4481" s="1"/>
      <c r="AG4481" s="1"/>
      <c r="AH4481" s="1"/>
      <c r="AI4481" s="1"/>
    </row>
    <row r="4482" spans="4:35">
      <c r="D4482" s="1"/>
      <c r="E4482" s="1"/>
      <c r="F4482" s="1"/>
      <c r="G4482" s="1"/>
      <c r="H4482" s="1"/>
      <c r="I4482" s="99"/>
      <c r="J4482" s="1"/>
      <c r="K4482" s="99"/>
      <c r="L4482" s="99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99"/>
      <c r="Z4482" s="1"/>
      <c r="AA4482" s="1"/>
      <c r="AB4482" s="1"/>
      <c r="AC4482" s="99"/>
      <c r="AD4482" s="1"/>
      <c r="AE4482" s="1"/>
      <c r="AF4482" s="1"/>
      <c r="AG4482" s="1"/>
      <c r="AH4482" s="1"/>
      <c r="AI4482" s="1"/>
    </row>
    <row r="4483" spans="4:35">
      <c r="D4483" s="1"/>
      <c r="E4483" s="1"/>
      <c r="F4483" s="1"/>
      <c r="G4483" s="1"/>
      <c r="H4483" s="1"/>
      <c r="I4483" s="99"/>
      <c r="J4483" s="1"/>
      <c r="K4483" s="99"/>
      <c r="L4483" s="99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99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</row>
    <row r="4484" spans="4:35">
      <c r="D4484" s="1"/>
      <c r="E4484" s="1"/>
      <c r="F4484" s="1"/>
      <c r="G4484" s="1"/>
      <c r="H4484" s="1"/>
      <c r="I4484" s="99"/>
      <c r="J4484" s="1"/>
      <c r="K4484" s="99"/>
      <c r="L4484" s="99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</row>
    <row r="4485" spans="4:35">
      <c r="D4485" s="1"/>
      <c r="E4485" s="1"/>
      <c r="F4485" s="1"/>
      <c r="G4485" s="1"/>
      <c r="H4485" s="1"/>
      <c r="I4485" s="99"/>
      <c r="J4485" s="1"/>
      <c r="K4485" s="99"/>
      <c r="L4485" s="99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99"/>
      <c r="Z4485" s="1"/>
      <c r="AA4485" s="1"/>
      <c r="AB4485" s="1"/>
      <c r="AC4485" s="99"/>
      <c r="AD4485" s="1"/>
      <c r="AE4485" s="1"/>
      <c r="AF4485" s="1"/>
      <c r="AG4485" s="1"/>
      <c r="AH4485" s="1"/>
      <c r="AI4485" s="1"/>
    </row>
    <row r="4486" spans="4:35">
      <c r="D4486" s="1"/>
      <c r="E4486" s="1"/>
      <c r="F4486" s="1"/>
      <c r="G4486" s="1"/>
      <c r="H4486" s="1"/>
      <c r="I4486" s="99"/>
      <c r="J4486" s="1"/>
      <c r="K4486" s="99"/>
      <c r="L4486" s="99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99"/>
      <c r="Z4486" s="1"/>
      <c r="AA4486" s="1"/>
      <c r="AB4486" s="1"/>
      <c r="AC4486" s="99"/>
      <c r="AD4486" s="1"/>
      <c r="AE4486" s="1"/>
      <c r="AF4486" s="1"/>
      <c r="AG4486" s="1"/>
      <c r="AH4486" s="1"/>
      <c r="AI4486" s="1"/>
    </row>
    <row r="4487" spans="4:35">
      <c r="D4487" s="1"/>
      <c r="E4487" s="1"/>
      <c r="F4487" s="1"/>
      <c r="G4487" s="1"/>
      <c r="H4487" s="1"/>
      <c r="I4487" s="99"/>
      <c r="J4487" s="1"/>
      <c r="K4487" s="99"/>
      <c r="L4487" s="99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99"/>
      <c r="Z4487" s="1"/>
      <c r="AA4487" s="1"/>
      <c r="AB4487" s="1"/>
      <c r="AC4487" s="99"/>
      <c r="AD4487" s="1"/>
      <c r="AE4487" s="1"/>
      <c r="AF4487" s="1"/>
      <c r="AG4487" s="1"/>
      <c r="AH4487" s="1"/>
      <c r="AI4487" s="1"/>
    </row>
    <row r="4488" spans="4:35">
      <c r="D4488" s="1"/>
      <c r="E4488" s="1"/>
      <c r="F4488" s="1"/>
      <c r="G4488" s="1"/>
      <c r="H4488" s="1"/>
      <c r="I4488" s="99"/>
      <c r="J4488" s="1"/>
      <c r="K4488" s="99"/>
      <c r="L4488" s="99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99"/>
      <c r="Z4488" s="1"/>
      <c r="AA4488" s="1"/>
      <c r="AB4488" s="1"/>
      <c r="AC4488" s="99"/>
      <c r="AD4488" s="1"/>
      <c r="AE4488" s="1"/>
      <c r="AF4488" s="1"/>
      <c r="AG4488" s="1"/>
      <c r="AH4488" s="1"/>
      <c r="AI4488" s="1"/>
    </row>
    <row r="4489" spans="4:35">
      <c r="D4489" s="1"/>
      <c r="E4489" s="1"/>
      <c r="F4489" s="1"/>
      <c r="G4489" s="1"/>
      <c r="H4489" s="1"/>
      <c r="I4489" s="99"/>
      <c r="J4489" s="1"/>
      <c r="K4489" s="99"/>
      <c r="L4489" s="99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</row>
    <row r="4490" spans="4:35">
      <c r="D4490" s="1"/>
      <c r="E4490" s="1"/>
      <c r="F4490" s="1"/>
      <c r="G4490" s="1"/>
      <c r="H4490" s="1"/>
      <c r="I4490" s="99"/>
      <c r="J4490" s="1"/>
      <c r="K4490" s="99"/>
      <c r="L4490" s="99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99"/>
      <c r="Z4490" s="1"/>
      <c r="AA4490" s="1"/>
      <c r="AB4490" s="1"/>
      <c r="AC4490" s="99"/>
      <c r="AD4490" s="1"/>
      <c r="AE4490" s="1"/>
      <c r="AF4490" s="1"/>
      <c r="AG4490" s="1"/>
      <c r="AH4490" s="1"/>
      <c r="AI4490" s="1"/>
    </row>
    <row r="4491" spans="4:35">
      <c r="D4491" s="1"/>
      <c r="E4491" s="1"/>
      <c r="F4491" s="1"/>
      <c r="G4491" s="1"/>
      <c r="H4491" s="1"/>
      <c r="I4491" s="99"/>
      <c r="J4491" s="1"/>
      <c r="K4491" s="99"/>
      <c r="L4491" s="99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99"/>
      <c r="Z4491" s="1"/>
      <c r="AA4491" s="1"/>
      <c r="AB4491" s="1"/>
      <c r="AC4491" s="99"/>
      <c r="AD4491" s="1"/>
      <c r="AE4491" s="1"/>
      <c r="AF4491" s="1"/>
      <c r="AG4491" s="1"/>
      <c r="AH4491" s="1"/>
      <c r="AI4491" s="1"/>
    </row>
    <row r="4492" spans="4:35">
      <c r="D4492" s="1"/>
      <c r="E4492" s="1"/>
      <c r="F4492" s="1"/>
      <c r="G4492" s="1"/>
      <c r="H4492" s="1"/>
      <c r="I4492" s="99"/>
      <c r="J4492" s="1"/>
      <c r="K4492" s="99"/>
      <c r="L4492" s="99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99"/>
      <c r="Z4492" s="1"/>
      <c r="AA4492" s="1"/>
      <c r="AB4492" s="1"/>
      <c r="AC4492" s="99"/>
      <c r="AD4492" s="1"/>
      <c r="AE4492" s="1"/>
      <c r="AF4492" s="1"/>
      <c r="AG4492" s="1"/>
      <c r="AH4492" s="1"/>
      <c r="AI4492" s="1"/>
    </row>
    <row r="4493" spans="4:35">
      <c r="D4493" s="1"/>
      <c r="E4493" s="1"/>
      <c r="F4493" s="1"/>
      <c r="G4493" s="1"/>
      <c r="H4493" s="1"/>
      <c r="I4493" s="99"/>
      <c r="J4493" s="1"/>
      <c r="K4493" s="99"/>
      <c r="L4493" s="99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</row>
    <row r="4494" spans="4:35">
      <c r="D4494" s="1"/>
      <c r="E4494" s="1"/>
      <c r="F4494" s="1"/>
      <c r="G4494" s="1"/>
      <c r="H4494" s="1"/>
      <c r="I4494" s="99"/>
      <c r="J4494" s="1"/>
      <c r="K4494" s="99"/>
      <c r="L4494" s="99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</row>
    <row r="4495" spans="4:35">
      <c r="D4495" s="1"/>
      <c r="E4495" s="1"/>
      <c r="F4495" s="1"/>
      <c r="G4495" s="1"/>
      <c r="H4495" s="1"/>
      <c r="I4495" s="99"/>
      <c r="J4495" s="1"/>
      <c r="K4495" s="99"/>
      <c r="L4495" s="99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99"/>
      <c r="Z4495" s="1"/>
      <c r="AA4495" s="1"/>
      <c r="AB4495" s="1"/>
      <c r="AC4495" s="99"/>
      <c r="AD4495" s="1"/>
      <c r="AE4495" s="1"/>
      <c r="AF4495" s="1"/>
      <c r="AG4495" s="1"/>
      <c r="AH4495" s="1"/>
      <c r="AI4495" s="1"/>
    </row>
    <row r="4496" spans="4:35">
      <c r="D4496" s="1"/>
      <c r="E4496" s="1"/>
      <c r="F4496" s="1"/>
      <c r="G4496" s="1"/>
      <c r="H4496" s="1"/>
      <c r="I4496" s="99"/>
      <c r="J4496" s="1"/>
      <c r="K4496" s="99"/>
      <c r="L4496" s="99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99"/>
      <c r="Z4496" s="1"/>
      <c r="AA4496" s="1"/>
      <c r="AB4496" s="1"/>
      <c r="AC4496" s="99"/>
      <c r="AD4496" s="1"/>
      <c r="AE4496" s="1"/>
      <c r="AF4496" s="1"/>
      <c r="AG4496" s="1"/>
      <c r="AH4496" s="1"/>
      <c r="AI4496" s="1"/>
    </row>
    <row r="4497" spans="4:35">
      <c r="D4497" s="1"/>
      <c r="E4497" s="1"/>
      <c r="F4497" s="1"/>
      <c r="G4497" s="1"/>
      <c r="H4497" s="1"/>
      <c r="I4497" s="99"/>
      <c r="J4497" s="1"/>
      <c r="K4497" s="99"/>
      <c r="L4497" s="99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99"/>
      <c r="Z4497" s="1"/>
      <c r="AA4497" s="1"/>
      <c r="AB4497" s="1"/>
      <c r="AC4497" s="99"/>
      <c r="AD4497" s="1"/>
      <c r="AE4497" s="1"/>
      <c r="AF4497" s="1"/>
      <c r="AG4497" s="1"/>
      <c r="AH4497" s="1"/>
      <c r="AI4497" s="1"/>
    </row>
    <row r="4498" spans="4:35">
      <c r="D4498" s="1"/>
      <c r="E4498" s="1"/>
      <c r="F4498" s="1"/>
      <c r="G4498" s="1"/>
      <c r="H4498" s="1"/>
      <c r="I4498" s="99"/>
      <c r="J4498" s="1"/>
      <c r="K4498" s="99"/>
      <c r="L4498" s="99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</row>
    <row r="4499" spans="4:35">
      <c r="D4499" s="1"/>
      <c r="E4499" s="1"/>
      <c r="F4499" s="1"/>
      <c r="G4499" s="1"/>
      <c r="H4499" s="1"/>
      <c r="I4499" s="99"/>
      <c r="J4499" s="1"/>
      <c r="K4499" s="99"/>
      <c r="L4499" s="99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</row>
    <row r="4500" spans="4:35">
      <c r="D4500" s="1"/>
      <c r="E4500" s="1"/>
      <c r="F4500" s="1"/>
      <c r="G4500" s="1"/>
      <c r="H4500" s="1"/>
      <c r="I4500" s="99"/>
      <c r="J4500" s="1"/>
      <c r="K4500" s="99"/>
      <c r="L4500" s="99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99"/>
      <c r="Z4500" s="1"/>
      <c r="AA4500" s="1"/>
      <c r="AB4500" s="1"/>
      <c r="AC4500" s="99"/>
      <c r="AD4500" s="1"/>
      <c r="AE4500" s="1"/>
      <c r="AF4500" s="1"/>
      <c r="AG4500" s="1"/>
      <c r="AH4500" s="1"/>
      <c r="AI4500" s="1"/>
    </row>
    <row r="4501" spans="4:35">
      <c r="D4501" s="1"/>
      <c r="E4501" s="1"/>
      <c r="F4501" s="1"/>
      <c r="G4501" s="1"/>
      <c r="H4501" s="1"/>
      <c r="I4501" s="99"/>
      <c r="J4501" s="1"/>
      <c r="K4501" s="99"/>
      <c r="L4501" s="99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99"/>
      <c r="Z4501" s="1"/>
      <c r="AA4501" s="1"/>
      <c r="AB4501" s="1"/>
      <c r="AC4501" s="99"/>
      <c r="AD4501" s="1"/>
      <c r="AE4501" s="1"/>
      <c r="AF4501" s="1"/>
      <c r="AG4501" s="1"/>
      <c r="AH4501" s="1"/>
      <c r="AI4501" s="1"/>
    </row>
    <row r="4502" spans="4:35">
      <c r="D4502" s="1"/>
      <c r="E4502" s="1"/>
      <c r="F4502" s="1"/>
      <c r="G4502" s="1"/>
      <c r="H4502" s="1"/>
      <c r="I4502" s="99"/>
      <c r="J4502" s="1"/>
      <c r="K4502" s="99"/>
      <c r="L4502" s="99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</row>
    <row r="4503" spans="4:35">
      <c r="D4503" s="1"/>
      <c r="E4503" s="1"/>
      <c r="F4503" s="1"/>
      <c r="G4503" s="1"/>
      <c r="H4503" s="1"/>
      <c r="I4503" s="99"/>
      <c r="J4503" s="1"/>
      <c r="K4503" s="99"/>
      <c r="L4503" s="99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99"/>
      <c r="Z4503" s="1"/>
      <c r="AA4503" s="1"/>
      <c r="AB4503" s="1"/>
      <c r="AC4503" s="99"/>
      <c r="AD4503" s="1"/>
      <c r="AE4503" s="1"/>
      <c r="AF4503" s="1"/>
      <c r="AG4503" s="1"/>
      <c r="AH4503" s="1"/>
      <c r="AI4503" s="1"/>
    </row>
    <row r="4504" spans="4:35">
      <c r="D4504" s="1"/>
      <c r="E4504" s="1"/>
      <c r="F4504" s="1"/>
      <c r="G4504" s="1"/>
      <c r="H4504" s="1"/>
      <c r="I4504" s="99"/>
      <c r="J4504" s="1"/>
      <c r="K4504" s="99"/>
      <c r="L4504" s="99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99"/>
      <c r="Z4504" s="1"/>
      <c r="AA4504" s="1"/>
      <c r="AB4504" s="1"/>
      <c r="AC4504" s="99"/>
      <c r="AD4504" s="1"/>
      <c r="AE4504" s="1"/>
      <c r="AF4504" s="1"/>
      <c r="AG4504" s="1"/>
      <c r="AH4504" s="1"/>
      <c r="AI4504" s="1"/>
    </row>
    <row r="4505" spans="4:35">
      <c r="D4505" s="1"/>
      <c r="E4505" s="1"/>
      <c r="F4505" s="1"/>
      <c r="G4505" s="1"/>
      <c r="H4505" s="1"/>
      <c r="I4505" s="99"/>
      <c r="J4505" s="1"/>
      <c r="K4505" s="99"/>
      <c r="L4505" s="99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99"/>
      <c r="Z4505" s="1"/>
      <c r="AA4505" s="1"/>
      <c r="AB4505" s="1"/>
      <c r="AC4505" s="99"/>
      <c r="AD4505" s="1"/>
      <c r="AE4505" s="1"/>
      <c r="AF4505" s="1"/>
      <c r="AG4505" s="1"/>
      <c r="AH4505" s="1"/>
      <c r="AI4505" s="1"/>
    </row>
    <row r="4506" spans="4:35">
      <c r="D4506" s="1"/>
      <c r="E4506" s="1"/>
      <c r="F4506" s="1"/>
      <c r="G4506" s="1"/>
      <c r="H4506" s="1"/>
      <c r="I4506" s="99"/>
      <c r="J4506" s="1"/>
      <c r="K4506" s="99"/>
      <c r="L4506" s="99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99"/>
      <c r="Z4506" s="1"/>
      <c r="AA4506" s="1"/>
      <c r="AB4506" s="1"/>
      <c r="AC4506" s="99"/>
      <c r="AD4506" s="1"/>
      <c r="AE4506" s="1"/>
      <c r="AF4506" s="1"/>
      <c r="AG4506" s="1"/>
      <c r="AH4506" s="1"/>
      <c r="AI4506" s="1"/>
    </row>
    <row r="4507" spans="4:35">
      <c r="D4507" s="1"/>
      <c r="E4507" s="1"/>
      <c r="F4507" s="1"/>
      <c r="G4507" s="1"/>
      <c r="H4507" s="1"/>
      <c r="I4507" s="99"/>
      <c r="J4507" s="1"/>
      <c r="K4507" s="99"/>
      <c r="L4507" s="99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</row>
    <row r="4508" spans="4:35">
      <c r="D4508" s="1"/>
      <c r="E4508" s="1"/>
      <c r="F4508" s="1"/>
      <c r="G4508" s="1"/>
      <c r="H4508" s="1"/>
      <c r="I4508" s="99"/>
      <c r="J4508" s="1"/>
      <c r="K4508" s="99"/>
      <c r="L4508" s="99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99"/>
      <c r="Z4508" s="1"/>
      <c r="AA4508" s="1"/>
      <c r="AB4508" s="1"/>
      <c r="AC4508" s="99"/>
      <c r="AD4508" s="1"/>
      <c r="AE4508" s="1"/>
      <c r="AF4508" s="1"/>
      <c r="AG4508" s="1"/>
      <c r="AH4508" s="1"/>
      <c r="AI4508" s="1"/>
    </row>
    <row r="4509" spans="4:35">
      <c r="D4509" s="1"/>
      <c r="E4509" s="1"/>
      <c r="F4509" s="1"/>
      <c r="G4509" s="1"/>
      <c r="H4509" s="1"/>
      <c r="I4509" s="99"/>
      <c r="J4509" s="1"/>
      <c r="K4509" s="99"/>
      <c r="L4509" s="99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99"/>
      <c r="Z4509" s="1"/>
      <c r="AA4509" s="1"/>
      <c r="AB4509" s="1"/>
      <c r="AC4509" s="99"/>
      <c r="AD4509" s="1"/>
      <c r="AE4509" s="1"/>
      <c r="AF4509" s="1"/>
      <c r="AG4509" s="1"/>
      <c r="AH4509" s="1"/>
      <c r="AI4509" s="1"/>
    </row>
    <row r="4510" spans="4:35">
      <c r="D4510" s="1"/>
      <c r="E4510" s="1"/>
      <c r="F4510" s="1"/>
      <c r="G4510" s="1"/>
      <c r="H4510" s="1"/>
      <c r="I4510" s="99"/>
      <c r="J4510" s="1"/>
      <c r="K4510" s="99"/>
      <c r="L4510" s="99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99"/>
      <c r="Z4510" s="1"/>
      <c r="AA4510" s="1"/>
      <c r="AB4510" s="1"/>
      <c r="AC4510" s="99"/>
      <c r="AD4510" s="1"/>
      <c r="AE4510" s="1"/>
      <c r="AF4510" s="1"/>
      <c r="AG4510" s="1"/>
      <c r="AH4510" s="1"/>
      <c r="AI4510" s="1"/>
    </row>
    <row r="4511" spans="4:35">
      <c r="D4511" s="1"/>
      <c r="E4511" s="1"/>
      <c r="F4511" s="1"/>
      <c r="G4511" s="1"/>
      <c r="H4511" s="1"/>
      <c r="I4511" s="99"/>
      <c r="J4511" s="1"/>
      <c r="K4511" s="99"/>
      <c r="L4511" s="99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99"/>
      <c r="Z4511" s="1"/>
      <c r="AA4511" s="1"/>
      <c r="AB4511" s="1"/>
      <c r="AC4511" s="99"/>
      <c r="AD4511" s="1"/>
      <c r="AE4511" s="1"/>
      <c r="AF4511" s="1"/>
      <c r="AG4511" s="1"/>
      <c r="AH4511" s="1"/>
      <c r="AI4511" s="1"/>
    </row>
    <row r="4512" spans="4:35">
      <c r="D4512" s="1"/>
      <c r="E4512" s="1"/>
      <c r="F4512" s="1"/>
      <c r="G4512" s="1"/>
      <c r="H4512" s="1"/>
      <c r="I4512" s="99"/>
      <c r="J4512" s="1"/>
      <c r="K4512" s="99"/>
      <c r="L4512" s="99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99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</row>
    <row r="4513" spans="4:35">
      <c r="D4513" s="1"/>
      <c r="E4513" s="1"/>
      <c r="F4513" s="1"/>
      <c r="G4513" s="1"/>
      <c r="H4513" s="1"/>
      <c r="I4513" s="99"/>
      <c r="J4513" s="1"/>
      <c r="K4513" s="99"/>
      <c r="L4513" s="99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99"/>
      <c r="Z4513" s="1"/>
      <c r="AA4513" s="1"/>
      <c r="AB4513" s="1"/>
      <c r="AC4513" s="99"/>
      <c r="AD4513" s="1"/>
      <c r="AE4513" s="1"/>
      <c r="AF4513" s="1"/>
      <c r="AG4513" s="1"/>
      <c r="AH4513" s="1"/>
      <c r="AI4513" s="1"/>
    </row>
    <row r="4514" spans="4:35">
      <c r="D4514" s="1"/>
      <c r="E4514" s="1"/>
      <c r="F4514" s="1"/>
      <c r="G4514" s="1"/>
      <c r="H4514" s="1"/>
      <c r="I4514" s="99"/>
      <c r="J4514" s="1"/>
      <c r="K4514" s="99"/>
      <c r="L4514" s="99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99"/>
      <c r="Z4514" s="1"/>
      <c r="AA4514" s="1"/>
      <c r="AB4514" s="1"/>
      <c r="AC4514" s="99"/>
      <c r="AD4514" s="1"/>
      <c r="AE4514" s="1"/>
      <c r="AF4514" s="1"/>
      <c r="AG4514" s="1"/>
      <c r="AH4514" s="1"/>
      <c r="AI4514" s="1"/>
    </row>
    <row r="4515" spans="4:35">
      <c r="D4515" s="1"/>
      <c r="E4515" s="1"/>
      <c r="F4515" s="1"/>
      <c r="G4515" s="1"/>
      <c r="H4515" s="1"/>
      <c r="I4515" s="99"/>
      <c r="J4515" s="1"/>
      <c r="K4515" s="99"/>
      <c r="L4515" s="99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</row>
    <row r="4516" spans="4:35">
      <c r="D4516" s="1"/>
      <c r="E4516" s="1"/>
      <c r="F4516" s="1"/>
      <c r="G4516" s="1"/>
      <c r="H4516" s="1"/>
      <c r="I4516" s="99"/>
      <c r="J4516" s="1"/>
      <c r="K4516" s="99"/>
      <c r="L4516" s="99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99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</row>
    <row r="4517" spans="4:35">
      <c r="D4517" s="1"/>
      <c r="E4517" s="1"/>
      <c r="F4517" s="1"/>
      <c r="G4517" s="1"/>
      <c r="H4517" s="1"/>
      <c r="I4517" s="99"/>
      <c r="J4517" s="1"/>
      <c r="K4517" s="99"/>
      <c r="L4517" s="99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</row>
    <row r="4518" spans="4:35">
      <c r="D4518" s="1"/>
      <c r="E4518" s="1"/>
      <c r="F4518" s="1"/>
      <c r="G4518" s="1"/>
      <c r="H4518" s="1"/>
      <c r="I4518" s="99"/>
      <c r="J4518" s="1"/>
      <c r="K4518" s="99"/>
      <c r="L4518" s="99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99"/>
      <c r="Z4518" s="1"/>
      <c r="AA4518" s="1"/>
      <c r="AB4518" s="1"/>
      <c r="AC4518" s="99"/>
      <c r="AD4518" s="1"/>
      <c r="AE4518" s="1"/>
      <c r="AF4518" s="1"/>
      <c r="AG4518" s="1"/>
      <c r="AH4518" s="1"/>
      <c r="AI4518" s="1"/>
    </row>
    <row r="4519" spans="4:35">
      <c r="D4519" s="1"/>
      <c r="E4519" s="1"/>
      <c r="F4519" s="1"/>
      <c r="G4519" s="1"/>
      <c r="H4519" s="1"/>
      <c r="I4519" s="99"/>
      <c r="J4519" s="1"/>
      <c r="K4519" s="99"/>
      <c r="L4519" s="99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99"/>
      <c r="Z4519" s="1"/>
      <c r="AA4519" s="1"/>
      <c r="AB4519" s="1"/>
      <c r="AC4519" s="99"/>
      <c r="AD4519" s="1"/>
      <c r="AE4519" s="1"/>
      <c r="AF4519" s="1"/>
      <c r="AG4519" s="1"/>
      <c r="AH4519" s="1"/>
      <c r="AI4519" s="1"/>
    </row>
    <row r="4520" spans="4:35">
      <c r="D4520" s="1"/>
      <c r="E4520" s="1"/>
      <c r="F4520" s="1"/>
      <c r="G4520" s="1"/>
      <c r="H4520" s="1"/>
      <c r="I4520" s="99"/>
      <c r="J4520" s="1"/>
      <c r="K4520" s="99"/>
      <c r="L4520" s="99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99"/>
      <c r="Z4520" s="1"/>
      <c r="AA4520" s="1"/>
      <c r="AB4520" s="1"/>
      <c r="AC4520" s="99"/>
      <c r="AD4520" s="1"/>
      <c r="AE4520" s="1"/>
      <c r="AF4520" s="1"/>
      <c r="AG4520" s="1"/>
      <c r="AH4520" s="1"/>
      <c r="AI4520" s="1"/>
    </row>
    <row r="4521" spans="4:35">
      <c r="D4521" s="1"/>
      <c r="E4521" s="1"/>
      <c r="F4521" s="1"/>
      <c r="G4521" s="1"/>
      <c r="H4521" s="1"/>
      <c r="I4521" s="99"/>
      <c r="J4521" s="1"/>
      <c r="K4521" s="99"/>
      <c r="L4521" s="99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99"/>
      <c r="Z4521" s="1"/>
      <c r="AA4521" s="1"/>
      <c r="AB4521" s="1"/>
      <c r="AC4521" s="99"/>
      <c r="AD4521" s="1"/>
      <c r="AE4521" s="1"/>
      <c r="AF4521" s="1"/>
      <c r="AG4521" s="1"/>
      <c r="AH4521" s="1"/>
      <c r="AI4521" s="1"/>
    </row>
    <row r="4522" spans="4:35">
      <c r="D4522" s="1"/>
      <c r="E4522" s="1"/>
      <c r="F4522" s="1"/>
      <c r="G4522" s="1"/>
      <c r="H4522" s="1"/>
      <c r="I4522" s="99"/>
      <c r="J4522" s="1"/>
      <c r="K4522" s="99"/>
      <c r="L4522" s="99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99"/>
      <c r="Z4522" s="1"/>
      <c r="AA4522" s="1"/>
      <c r="AB4522" s="1"/>
      <c r="AC4522" s="99"/>
      <c r="AD4522" s="1"/>
      <c r="AE4522" s="1"/>
      <c r="AF4522" s="1"/>
      <c r="AG4522" s="1"/>
      <c r="AH4522" s="1"/>
      <c r="AI4522" s="1"/>
    </row>
    <row r="4523" spans="4:35">
      <c r="D4523" s="1"/>
      <c r="E4523" s="1"/>
      <c r="F4523" s="1"/>
      <c r="G4523" s="1"/>
      <c r="H4523" s="1"/>
      <c r="I4523" s="99"/>
      <c r="J4523" s="1"/>
      <c r="K4523" s="99"/>
      <c r="L4523" s="99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99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</row>
    <row r="4524" spans="4:35">
      <c r="D4524" s="1"/>
      <c r="E4524" s="1"/>
      <c r="F4524" s="1"/>
      <c r="G4524" s="1"/>
      <c r="H4524" s="1"/>
      <c r="I4524" s="99"/>
      <c r="J4524" s="1"/>
      <c r="K4524" s="99"/>
      <c r="L4524" s="99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99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</row>
    <row r="4525" spans="4:35">
      <c r="D4525" s="1"/>
      <c r="E4525" s="1"/>
      <c r="F4525" s="1"/>
      <c r="G4525" s="1"/>
      <c r="H4525" s="1"/>
      <c r="I4525" s="99"/>
      <c r="J4525" s="1"/>
      <c r="K4525" s="99"/>
      <c r="L4525" s="99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99"/>
      <c r="Z4525" s="1"/>
      <c r="AA4525" s="1"/>
      <c r="AB4525" s="1"/>
      <c r="AC4525" s="99"/>
      <c r="AD4525" s="1"/>
      <c r="AE4525" s="1"/>
      <c r="AF4525" s="1"/>
      <c r="AG4525" s="1"/>
      <c r="AH4525" s="1"/>
      <c r="AI4525" s="1"/>
    </row>
    <row r="4526" spans="4:35">
      <c r="D4526" s="1"/>
      <c r="E4526" s="1"/>
      <c r="F4526" s="1"/>
      <c r="G4526" s="1"/>
      <c r="H4526" s="1"/>
      <c r="I4526" s="99"/>
      <c r="J4526" s="1"/>
      <c r="K4526" s="99"/>
      <c r="L4526" s="99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</row>
    <row r="4527" spans="4:35">
      <c r="D4527" s="1"/>
      <c r="E4527" s="1"/>
      <c r="F4527" s="1"/>
      <c r="G4527" s="1"/>
      <c r="H4527" s="1"/>
      <c r="I4527" s="99"/>
      <c r="J4527" s="1"/>
      <c r="K4527" s="99"/>
      <c r="L4527" s="99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</row>
    <row r="4528" spans="4:35">
      <c r="D4528" s="1"/>
      <c r="E4528" s="1"/>
      <c r="F4528" s="1"/>
      <c r="G4528" s="1"/>
      <c r="H4528" s="1"/>
      <c r="I4528" s="99"/>
      <c r="J4528" s="1"/>
      <c r="K4528" s="99"/>
      <c r="L4528" s="99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</row>
    <row r="4529" spans="4:35">
      <c r="D4529" s="1"/>
      <c r="E4529" s="1"/>
      <c r="F4529" s="1"/>
      <c r="G4529" s="1"/>
      <c r="H4529" s="1"/>
      <c r="I4529" s="99"/>
      <c r="J4529" s="1"/>
      <c r="K4529" s="99"/>
      <c r="L4529" s="99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</row>
    <row r="4530" spans="4:35">
      <c r="D4530" s="1"/>
      <c r="E4530" s="1"/>
      <c r="F4530" s="1"/>
      <c r="G4530" s="1"/>
      <c r="H4530" s="1"/>
      <c r="I4530" s="99"/>
      <c r="J4530" s="1"/>
      <c r="K4530" s="99"/>
      <c r="L4530" s="99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99"/>
      <c r="Z4530" s="1"/>
      <c r="AA4530" s="1"/>
      <c r="AB4530" s="1"/>
      <c r="AC4530" s="99"/>
      <c r="AD4530" s="1"/>
      <c r="AE4530" s="1"/>
      <c r="AF4530" s="1"/>
      <c r="AG4530" s="1"/>
      <c r="AH4530" s="1"/>
      <c r="AI4530" s="1"/>
    </row>
    <row r="4531" spans="4:35">
      <c r="D4531" s="1"/>
      <c r="E4531" s="1"/>
      <c r="F4531" s="1"/>
      <c r="G4531" s="1"/>
      <c r="H4531" s="1"/>
      <c r="I4531" s="99"/>
      <c r="J4531" s="1"/>
      <c r="K4531" s="99"/>
      <c r="L4531" s="99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</row>
    <row r="4532" spans="4:35">
      <c r="D4532" s="1"/>
      <c r="E4532" s="1"/>
      <c r="F4532" s="1"/>
      <c r="G4532" s="1"/>
      <c r="H4532" s="1"/>
      <c r="I4532" s="99"/>
      <c r="J4532" s="1"/>
      <c r="K4532" s="99"/>
      <c r="L4532" s="99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</row>
    <row r="4533" spans="4:35">
      <c r="D4533" s="1"/>
      <c r="E4533" s="1"/>
      <c r="F4533" s="1"/>
      <c r="G4533" s="1"/>
      <c r="H4533" s="1"/>
      <c r="I4533" s="99"/>
      <c r="J4533" s="1"/>
      <c r="K4533" s="99"/>
      <c r="L4533" s="99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99"/>
      <c r="Z4533" s="1"/>
      <c r="AA4533" s="1"/>
      <c r="AB4533" s="1"/>
      <c r="AC4533" s="99"/>
      <c r="AD4533" s="1"/>
      <c r="AE4533" s="1"/>
      <c r="AF4533" s="1"/>
      <c r="AG4533" s="1"/>
      <c r="AH4533" s="1"/>
      <c r="AI4533" s="1"/>
    </row>
    <row r="4534" spans="4:35">
      <c r="D4534" s="1"/>
      <c r="E4534" s="1"/>
      <c r="F4534" s="1"/>
      <c r="G4534" s="1"/>
      <c r="H4534" s="1"/>
      <c r="I4534" s="99"/>
      <c r="J4534" s="1"/>
      <c r="K4534" s="99"/>
      <c r="L4534" s="99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</row>
    <row r="4535" spans="4:35">
      <c r="D4535" s="1"/>
      <c r="E4535" s="1"/>
      <c r="F4535" s="1"/>
      <c r="G4535" s="1"/>
      <c r="H4535" s="1"/>
      <c r="I4535" s="99"/>
      <c r="J4535" s="1"/>
      <c r="K4535" s="99"/>
      <c r="L4535" s="99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99"/>
      <c r="Z4535" s="1"/>
      <c r="AA4535" s="1"/>
      <c r="AB4535" s="1"/>
      <c r="AC4535" s="99"/>
      <c r="AD4535" s="1"/>
      <c r="AE4535" s="1"/>
      <c r="AF4535" s="1"/>
      <c r="AG4535" s="1"/>
      <c r="AH4535" s="1"/>
      <c r="AI4535" s="1"/>
    </row>
    <row r="4536" spans="4:35">
      <c r="D4536" s="1"/>
      <c r="E4536" s="1"/>
      <c r="F4536" s="1"/>
      <c r="G4536" s="1"/>
      <c r="H4536" s="1"/>
      <c r="I4536" s="99"/>
      <c r="J4536" s="1"/>
      <c r="K4536" s="99"/>
      <c r="L4536" s="99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99"/>
      <c r="Z4536" s="1"/>
      <c r="AA4536" s="1"/>
      <c r="AB4536" s="1"/>
      <c r="AC4536" s="99"/>
      <c r="AD4536" s="1"/>
      <c r="AE4536" s="1"/>
      <c r="AF4536" s="1"/>
      <c r="AG4536" s="1"/>
      <c r="AH4536" s="1"/>
      <c r="AI4536" s="1"/>
    </row>
    <row r="4537" spans="4:35">
      <c r="D4537" s="1"/>
      <c r="E4537" s="1"/>
      <c r="F4537" s="1"/>
      <c r="G4537" s="1"/>
      <c r="H4537" s="1"/>
      <c r="I4537" s="99"/>
      <c r="J4537" s="1"/>
      <c r="K4537" s="99"/>
      <c r="L4537" s="99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99"/>
      <c r="Z4537" s="1"/>
      <c r="AA4537" s="1"/>
      <c r="AB4537" s="1"/>
      <c r="AC4537" s="99"/>
      <c r="AD4537" s="1"/>
      <c r="AE4537" s="1"/>
      <c r="AF4537" s="1"/>
      <c r="AG4537" s="1"/>
      <c r="AH4537" s="1"/>
      <c r="AI4537" s="1"/>
    </row>
    <row r="4538" spans="4:35">
      <c r="D4538" s="1"/>
      <c r="E4538" s="1"/>
      <c r="F4538" s="1"/>
      <c r="G4538" s="1"/>
      <c r="H4538" s="1"/>
      <c r="I4538" s="99"/>
      <c r="J4538" s="1"/>
      <c r="K4538" s="99"/>
      <c r="L4538" s="99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</row>
    <row r="4539" spans="4:35">
      <c r="D4539" s="1"/>
      <c r="E4539" s="1"/>
      <c r="F4539" s="1"/>
      <c r="G4539" s="1"/>
      <c r="H4539" s="1"/>
      <c r="I4539" s="99"/>
      <c r="J4539" s="1"/>
      <c r="K4539" s="99"/>
      <c r="L4539" s="99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99"/>
      <c r="Z4539" s="1"/>
      <c r="AA4539" s="1"/>
      <c r="AB4539" s="1"/>
      <c r="AC4539" s="99"/>
      <c r="AD4539" s="1"/>
      <c r="AE4539" s="1"/>
      <c r="AF4539" s="1"/>
      <c r="AG4539" s="1"/>
      <c r="AH4539" s="1"/>
      <c r="AI4539" s="1"/>
    </row>
    <row r="4540" spans="4:35">
      <c r="D4540" s="1"/>
      <c r="E4540" s="1"/>
      <c r="F4540" s="1"/>
      <c r="G4540" s="1"/>
      <c r="H4540" s="1"/>
      <c r="I4540" s="99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</row>
    <row r="4541" spans="4:35">
      <c r="D4541" s="1"/>
      <c r="E4541" s="1"/>
      <c r="F4541" s="1"/>
      <c r="G4541" s="1"/>
      <c r="H4541" s="1"/>
      <c r="I4541" s="99"/>
      <c r="J4541" s="1"/>
      <c r="K4541" s="99"/>
      <c r="L4541" s="99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</row>
    <row r="4542" spans="4:35">
      <c r="D4542" s="1"/>
      <c r="E4542" s="1"/>
      <c r="F4542" s="1"/>
      <c r="G4542" s="1"/>
      <c r="H4542" s="1"/>
      <c r="I4542" s="99"/>
      <c r="J4542" s="1"/>
      <c r="K4542" s="99"/>
      <c r="L4542" s="99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</row>
    <row r="4543" spans="4:35">
      <c r="D4543" s="1"/>
      <c r="E4543" s="1"/>
      <c r="F4543" s="1"/>
      <c r="G4543" s="1"/>
      <c r="H4543" s="1"/>
      <c r="I4543" s="99"/>
      <c r="J4543" s="1"/>
      <c r="K4543" s="99"/>
      <c r="L4543" s="99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</row>
    <row r="4544" spans="4:35">
      <c r="D4544" s="1"/>
      <c r="E4544" s="1"/>
      <c r="F4544" s="1"/>
      <c r="G4544" s="1"/>
      <c r="H4544" s="1"/>
      <c r="I4544" s="99"/>
      <c r="J4544" s="1"/>
      <c r="K4544" s="99"/>
      <c r="L4544" s="99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99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</row>
    <row r="4545" spans="4:35">
      <c r="D4545" s="1"/>
      <c r="E4545" s="1"/>
      <c r="F4545" s="1"/>
      <c r="G4545" s="1"/>
      <c r="H4545" s="1"/>
      <c r="I4545" s="99"/>
      <c r="J4545" s="1"/>
      <c r="K4545" s="99"/>
      <c r="L4545" s="99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</row>
    <row r="4546" spans="4:35">
      <c r="D4546" s="1"/>
      <c r="E4546" s="1"/>
      <c r="F4546" s="1"/>
      <c r="G4546" s="1"/>
      <c r="H4546" s="1"/>
      <c r="I4546" s="99"/>
      <c r="J4546" s="1"/>
      <c r="K4546" s="99"/>
      <c r="L4546" s="99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99"/>
      <c r="Z4546" s="1"/>
      <c r="AA4546" s="1"/>
      <c r="AB4546" s="1"/>
      <c r="AC4546" s="99"/>
      <c r="AD4546" s="1"/>
      <c r="AE4546" s="1"/>
      <c r="AF4546" s="1"/>
      <c r="AG4546" s="1"/>
      <c r="AH4546" s="1"/>
      <c r="AI4546" s="1"/>
    </row>
    <row r="4547" spans="4:35">
      <c r="D4547" s="1"/>
      <c r="E4547" s="1"/>
      <c r="F4547" s="1"/>
      <c r="G4547" s="1"/>
      <c r="H4547" s="1"/>
      <c r="I4547" s="99"/>
      <c r="J4547" s="1"/>
      <c r="K4547" s="99"/>
      <c r="L4547" s="99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99"/>
      <c r="Z4547" s="1"/>
      <c r="AA4547" s="1"/>
      <c r="AB4547" s="1"/>
      <c r="AC4547" s="99"/>
      <c r="AD4547" s="1"/>
      <c r="AE4547" s="1"/>
      <c r="AF4547" s="1"/>
      <c r="AG4547" s="1"/>
      <c r="AH4547" s="1"/>
      <c r="AI4547" s="1"/>
    </row>
    <row r="4548" spans="4:35">
      <c r="D4548" s="1"/>
      <c r="E4548" s="1"/>
      <c r="F4548" s="1"/>
      <c r="G4548" s="1"/>
      <c r="H4548" s="1"/>
      <c r="I4548" s="99"/>
      <c r="J4548" s="1"/>
      <c r="K4548" s="99"/>
      <c r="L4548" s="99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99"/>
      <c r="Z4548" s="1"/>
      <c r="AA4548" s="1"/>
      <c r="AB4548" s="1"/>
      <c r="AC4548" s="99"/>
      <c r="AD4548" s="1"/>
      <c r="AE4548" s="1"/>
      <c r="AF4548" s="1"/>
      <c r="AG4548" s="1"/>
      <c r="AH4548" s="1"/>
      <c r="AI4548" s="1"/>
    </row>
    <row r="4549" spans="4:35">
      <c r="D4549" s="1"/>
      <c r="E4549" s="1"/>
      <c r="F4549" s="1"/>
      <c r="G4549" s="1"/>
      <c r="H4549" s="1"/>
      <c r="I4549" s="99"/>
      <c r="J4549" s="1"/>
      <c r="K4549" s="99"/>
      <c r="L4549" s="99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99"/>
      <c r="Z4549" s="1"/>
      <c r="AA4549" s="1"/>
      <c r="AB4549" s="1"/>
      <c r="AC4549" s="99"/>
      <c r="AD4549" s="1"/>
      <c r="AE4549" s="1"/>
      <c r="AF4549" s="1"/>
      <c r="AG4549" s="1"/>
      <c r="AH4549" s="1"/>
      <c r="AI4549" s="1"/>
    </row>
    <row r="4550" spans="4:35">
      <c r="D4550" s="1"/>
      <c r="E4550" s="1"/>
      <c r="F4550" s="1"/>
      <c r="G4550" s="1"/>
      <c r="H4550" s="1"/>
      <c r="I4550" s="99"/>
      <c r="J4550" s="1"/>
      <c r="K4550" s="99"/>
      <c r="L4550" s="99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99"/>
      <c r="Z4550" s="1"/>
      <c r="AA4550" s="1"/>
      <c r="AB4550" s="1"/>
      <c r="AC4550" s="99"/>
      <c r="AD4550" s="1"/>
      <c r="AE4550" s="1"/>
      <c r="AF4550" s="1"/>
      <c r="AG4550" s="1"/>
      <c r="AH4550" s="1"/>
      <c r="AI4550" s="1"/>
    </row>
    <row r="4551" spans="4:35">
      <c r="D4551" s="1"/>
      <c r="E4551" s="1"/>
      <c r="F4551" s="1"/>
      <c r="G4551" s="1"/>
      <c r="H4551" s="1"/>
      <c r="I4551" s="99"/>
      <c r="J4551" s="1"/>
      <c r="K4551" s="99"/>
      <c r="L4551" s="99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</row>
    <row r="4552" spans="4:35">
      <c r="D4552" s="1"/>
      <c r="E4552" s="1"/>
      <c r="F4552" s="1"/>
      <c r="G4552" s="1"/>
      <c r="H4552" s="1"/>
      <c r="I4552" s="99"/>
      <c r="J4552" s="1"/>
      <c r="K4552" s="99"/>
      <c r="L4552" s="99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99"/>
      <c r="Z4552" s="1"/>
      <c r="AA4552" s="1"/>
      <c r="AB4552" s="1"/>
      <c r="AC4552" s="99"/>
      <c r="AD4552" s="1"/>
      <c r="AE4552" s="1"/>
      <c r="AF4552" s="1"/>
      <c r="AG4552" s="1"/>
      <c r="AH4552" s="1"/>
      <c r="AI4552" s="1"/>
    </row>
    <row r="4553" spans="4:35">
      <c r="D4553" s="1"/>
      <c r="E4553" s="1"/>
      <c r="F4553" s="1"/>
      <c r="G4553" s="1"/>
      <c r="H4553" s="1"/>
      <c r="I4553" s="99"/>
      <c r="J4553" s="1"/>
      <c r="K4553" s="99"/>
      <c r="L4553" s="99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</row>
    <row r="4554" spans="4:35">
      <c r="D4554" s="1"/>
      <c r="E4554" s="1"/>
      <c r="F4554" s="1"/>
      <c r="G4554" s="1"/>
      <c r="H4554" s="1"/>
      <c r="I4554" s="99"/>
      <c r="J4554" s="1"/>
      <c r="K4554" s="99"/>
      <c r="L4554" s="99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99"/>
      <c r="Z4554" s="1"/>
      <c r="AA4554" s="1"/>
      <c r="AB4554" s="1"/>
      <c r="AC4554" s="99"/>
      <c r="AD4554" s="1"/>
      <c r="AE4554" s="1"/>
      <c r="AF4554" s="1"/>
      <c r="AG4554" s="1"/>
      <c r="AH4554" s="1"/>
      <c r="AI4554" s="1"/>
    </row>
    <row r="4555" spans="4:35">
      <c r="D4555" s="1"/>
      <c r="E4555" s="1"/>
      <c r="F4555" s="1"/>
      <c r="G4555" s="1"/>
      <c r="H4555" s="1"/>
      <c r="I4555" s="99"/>
      <c r="J4555" s="1"/>
      <c r="K4555" s="99"/>
      <c r="L4555" s="99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99"/>
      <c r="Z4555" s="1"/>
      <c r="AA4555" s="1"/>
      <c r="AB4555" s="1"/>
      <c r="AC4555" s="99"/>
      <c r="AD4555" s="1"/>
      <c r="AE4555" s="1"/>
      <c r="AF4555" s="1"/>
      <c r="AG4555" s="1"/>
      <c r="AH4555" s="1"/>
      <c r="AI4555" s="1"/>
    </row>
    <row r="4556" spans="4:35">
      <c r="D4556" s="1"/>
      <c r="E4556" s="1"/>
      <c r="F4556" s="1"/>
      <c r="G4556" s="1"/>
      <c r="H4556" s="1"/>
      <c r="I4556" s="99"/>
      <c r="J4556" s="1"/>
      <c r="K4556" s="99"/>
      <c r="L4556" s="99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</row>
    <row r="4557" spans="4:35">
      <c r="D4557" s="1"/>
      <c r="E4557" s="1"/>
      <c r="F4557" s="1"/>
      <c r="G4557" s="1"/>
      <c r="H4557" s="1"/>
      <c r="I4557" s="99"/>
      <c r="J4557" s="1"/>
      <c r="K4557" s="99"/>
      <c r="L4557" s="99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99"/>
      <c r="Z4557" s="1"/>
      <c r="AA4557" s="1"/>
      <c r="AB4557" s="1"/>
      <c r="AC4557" s="99"/>
      <c r="AD4557" s="1"/>
      <c r="AE4557" s="1"/>
      <c r="AF4557" s="1"/>
      <c r="AG4557" s="1"/>
      <c r="AH4557" s="1"/>
      <c r="AI4557" s="1"/>
    </row>
    <row r="4558" spans="4:35">
      <c r="D4558" s="1"/>
      <c r="E4558" s="1"/>
      <c r="F4558" s="1"/>
      <c r="G4558" s="1"/>
      <c r="H4558" s="1"/>
      <c r="I4558" s="99"/>
      <c r="J4558" s="1"/>
      <c r="K4558" s="99"/>
      <c r="L4558" s="99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99"/>
      <c r="Z4558" s="1"/>
      <c r="AA4558" s="1"/>
      <c r="AB4558" s="1"/>
      <c r="AC4558" s="99"/>
      <c r="AD4558" s="1"/>
      <c r="AE4558" s="1"/>
      <c r="AF4558" s="1"/>
      <c r="AG4558" s="1"/>
      <c r="AH4558" s="1"/>
      <c r="AI4558" s="1"/>
    </row>
    <row r="4559" spans="4:35">
      <c r="D4559" s="1"/>
      <c r="E4559" s="1"/>
      <c r="F4559" s="1"/>
      <c r="G4559" s="1"/>
      <c r="H4559" s="1"/>
      <c r="I4559" s="99"/>
      <c r="J4559" s="1"/>
      <c r="K4559" s="99"/>
      <c r="L4559" s="99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99"/>
      <c r="Z4559" s="1"/>
      <c r="AA4559" s="1"/>
      <c r="AB4559" s="1"/>
      <c r="AC4559" s="99"/>
      <c r="AD4559" s="1"/>
      <c r="AE4559" s="1"/>
      <c r="AF4559" s="1"/>
      <c r="AG4559" s="1"/>
      <c r="AH4559" s="1"/>
      <c r="AI4559" s="1"/>
    </row>
    <row r="4560" spans="4:35">
      <c r="D4560" s="1"/>
      <c r="E4560" s="1"/>
      <c r="F4560" s="1"/>
      <c r="G4560" s="1"/>
      <c r="H4560" s="1"/>
      <c r="I4560" s="99"/>
      <c r="J4560" s="1"/>
      <c r="K4560" s="99"/>
      <c r="L4560" s="99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</row>
    <row r="4561" spans="4:35">
      <c r="D4561" s="1"/>
      <c r="E4561" s="1"/>
      <c r="F4561" s="1"/>
      <c r="G4561" s="1"/>
      <c r="H4561" s="1"/>
      <c r="I4561" s="99"/>
      <c r="J4561" s="1"/>
      <c r="K4561" s="99"/>
      <c r="L4561" s="99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99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</row>
    <row r="4562" spans="4:35">
      <c r="D4562" s="1"/>
      <c r="E4562" s="1"/>
      <c r="F4562" s="1"/>
      <c r="G4562" s="1"/>
      <c r="H4562" s="1"/>
      <c r="I4562" s="99"/>
      <c r="J4562" s="1"/>
      <c r="K4562" s="99"/>
      <c r="L4562" s="99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</row>
    <row r="4563" spans="4:35">
      <c r="D4563" s="1"/>
      <c r="E4563" s="1"/>
      <c r="F4563" s="1"/>
      <c r="G4563" s="1"/>
      <c r="H4563" s="1"/>
      <c r="I4563" s="99"/>
      <c r="J4563" s="1"/>
      <c r="K4563" s="99"/>
      <c r="L4563" s="99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99"/>
      <c r="Z4563" s="1"/>
      <c r="AA4563" s="1"/>
      <c r="AB4563" s="1"/>
      <c r="AC4563" s="99"/>
      <c r="AD4563" s="1"/>
      <c r="AE4563" s="1"/>
      <c r="AF4563" s="1"/>
      <c r="AG4563" s="1"/>
      <c r="AH4563" s="1"/>
      <c r="AI4563" s="1"/>
    </row>
    <row r="4564" spans="4:35">
      <c r="D4564" s="1"/>
      <c r="E4564" s="1"/>
      <c r="F4564" s="1"/>
      <c r="G4564" s="1"/>
      <c r="H4564" s="1"/>
      <c r="I4564" s="99"/>
      <c r="J4564" s="1"/>
      <c r="K4564" s="99"/>
      <c r="L4564" s="99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99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</row>
    <row r="4565" spans="4:35">
      <c r="D4565" s="1"/>
      <c r="E4565" s="1"/>
      <c r="F4565" s="1"/>
      <c r="G4565" s="1"/>
      <c r="H4565" s="1"/>
      <c r="I4565" s="99"/>
      <c r="J4565" s="1"/>
      <c r="K4565" s="99"/>
      <c r="L4565" s="99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99"/>
      <c r="Z4565" s="1"/>
      <c r="AA4565" s="1"/>
      <c r="AB4565" s="1"/>
      <c r="AC4565" s="99"/>
      <c r="AD4565" s="1"/>
      <c r="AE4565" s="1"/>
      <c r="AF4565" s="1"/>
      <c r="AG4565" s="1"/>
      <c r="AH4565" s="1"/>
      <c r="AI4565" s="1"/>
    </row>
    <row r="4566" spans="4:35">
      <c r="D4566" s="1"/>
      <c r="E4566" s="1"/>
      <c r="F4566" s="1"/>
      <c r="G4566" s="1"/>
      <c r="H4566" s="1"/>
      <c r="I4566" s="99"/>
      <c r="J4566" s="1"/>
      <c r="K4566" s="99"/>
      <c r="L4566" s="99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99"/>
      <c r="Z4566" s="1"/>
      <c r="AA4566" s="1"/>
      <c r="AB4566" s="1"/>
      <c r="AC4566" s="99"/>
      <c r="AD4566" s="1"/>
      <c r="AE4566" s="1"/>
      <c r="AF4566" s="1"/>
      <c r="AG4566" s="1"/>
      <c r="AH4566" s="1"/>
      <c r="AI4566" s="1"/>
    </row>
    <row r="4567" spans="4:35">
      <c r="D4567" s="1"/>
      <c r="E4567" s="1"/>
      <c r="F4567" s="1"/>
      <c r="G4567" s="1"/>
      <c r="H4567" s="1"/>
      <c r="I4567" s="99"/>
      <c r="J4567" s="1"/>
      <c r="K4567" s="99"/>
      <c r="L4567" s="99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</row>
    <row r="4568" spans="4:35">
      <c r="D4568" s="1"/>
      <c r="E4568" s="1"/>
      <c r="F4568" s="1"/>
      <c r="G4568" s="1"/>
      <c r="H4568" s="1"/>
      <c r="I4568" s="99"/>
      <c r="J4568" s="1"/>
      <c r="K4568" s="99"/>
      <c r="L4568" s="99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</row>
    <row r="4569" spans="4:35">
      <c r="D4569" s="1"/>
      <c r="E4569" s="1"/>
      <c r="F4569" s="1"/>
      <c r="G4569" s="1"/>
      <c r="H4569" s="1"/>
      <c r="I4569" s="99"/>
      <c r="J4569" s="1"/>
      <c r="K4569" s="99"/>
      <c r="L4569" s="99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99"/>
      <c r="Z4569" s="1"/>
      <c r="AA4569" s="1"/>
      <c r="AB4569" s="1"/>
      <c r="AC4569" s="99"/>
      <c r="AD4569" s="1"/>
      <c r="AE4569" s="1"/>
      <c r="AF4569" s="1"/>
      <c r="AG4569" s="1"/>
      <c r="AH4569" s="1"/>
      <c r="AI4569" s="1"/>
    </row>
    <row r="4570" spans="4:35">
      <c r="D4570" s="1"/>
      <c r="E4570" s="1"/>
      <c r="F4570" s="1"/>
      <c r="G4570" s="1"/>
      <c r="H4570" s="1"/>
      <c r="I4570" s="99"/>
      <c r="J4570" s="1"/>
      <c r="K4570" s="99"/>
      <c r="L4570" s="99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99"/>
      <c r="Z4570" s="1"/>
      <c r="AA4570" s="1"/>
      <c r="AB4570" s="1"/>
      <c r="AC4570" s="99"/>
      <c r="AD4570" s="1"/>
      <c r="AE4570" s="1"/>
      <c r="AF4570" s="1"/>
      <c r="AG4570" s="1"/>
      <c r="AH4570" s="1"/>
      <c r="AI4570" s="1"/>
    </row>
    <row r="4571" spans="4:35">
      <c r="D4571" s="1"/>
      <c r="E4571" s="1"/>
      <c r="F4571" s="1"/>
      <c r="G4571" s="1"/>
      <c r="H4571" s="1"/>
      <c r="I4571" s="99"/>
      <c r="J4571" s="1"/>
      <c r="K4571" s="99"/>
      <c r="L4571" s="99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99"/>
      <c r="Z4571" s="1"/>
      <c r="AA4571" s="1"/>
      <c r="AB4571" s="1"/>
      <c r="AC4571" s="99"/>
      <c r="AD4571" s="1"/>
      <c r="AE4571" s="1"/>
      <c r="AF4571" s="1"/>
      <c r="AG4571" s="1"/>
      <c r="AH4571" s="1"/>
      <c r="AI4571" s="1"/>
    </row>
    <row r="4572" spans="4:35">
      <c r="D4572" s="1"/>
      <c r="E4572" s="1"/>
      <c r="F4572" s="1"/>
      <c r="G4572" s="1"/>
      <c r="H4572" s="1"/>
      <c r="I4572" s="99"/>
      <c r="J4572" s="1"/>
      <c r="K4572" s="99"/>
      <c r="L4572" s="99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99"/>
      <c r="Z4572" s="1"/>
      <c r="AA4572" s="1"/>
      <c r="AB4572" s="1"/>
      <c r="AC4572" s="99"/>
      <c r="AD4572" s="1"/>
      <c r="AE4572" s="1"/>
      <c r="AF4572" s="1"/>
      <c r="AG4572" s="1"/>
      <c r="AH4572" s="1"/>
      <c r="AI4572" s="1"/>
    </row>
    <row r="4573" spans="4:35">
      <c r="D4573" s="1"/>
      <c r="E4573" s="1"/>
      <c r="F4573" s="1"/>
      <c r="G4573" s="1"/>
      <c r="H4573" s="1"/>
      <c r="I4573" s="99"/>
      <c r="J4573" s="1"/>
      <c r="K4573" s="99"/>
      <c r="L4573" s="99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</row>
    <row r="4574" spans="4:35">
      <c r="D4574" s="1"/>
      <c r="E4574" s="1"/>
      <c r="F4574" s="1"/>
      <c r="G4574" s="1"/>
      <c r="H4574" s="1"/>
      <c r="I4574" s="99"/>
      <c r="J4574" s="1"/>
      <c r="K4574" s="99"/>
      <c r="L4574" s="99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99"/>
      <c r="Z4574" s="1"/>
      <c r="AA4574" s="1"/>
      <c r="AB4574" s="1"/>
      <c r="AC4574" s="99"/>
      <c r="AD4574" s="1"/>
      <c r="AE4574" s="1"/>
      <c r="AF4574" s="1"/>
      <c r="AG4574" s="1"/>
      <c r="AH4574" s="1"/>
      <c r="AI4574" s="1"/>
    </row>
    <row r="4575" spans="4:35">
      <c r="D4575" s="1"/>
      <c r="E4575" s="1"/>
      <c r="F4575" s="1"/>
      <c r="G4575" s="1"/>
      <c r="H4575" s="1"/>
      <c r="I4575" s="99"/>
      <c r="J4575" s="1"/>
      <c r="K4575" s="99"/>
      <c r="L4575" s="99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</row>
    <row r="4576" spans="4:35">
      <c r="D4576" s="1"/>
      <c r="E4576" s="1"/>
      <c r="F4576" s="1"/>
      <c r="G4576" s="1"/>
      <c r="H4576" s="1"/>
      <c r="I4576" s="99"/>
      <c r="J4576" s="1"/>
      <c r="K4576" s="99"/>
      <c r="L4576" s="99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99"/>
      <c r="Z4576" s="1"/>
      <c r="AA4576" s="1"/>
      <c r="AB4576" s="1"/>
      <c r="AC4576" s="99"/>
      <c r="AD4576" s="1"/>
      <c r="AE4576" s="1"/>
      <c r="AF4576" s="1"/>
      <c r="AG4576" s="1"/>
      <c r="AH4576" s="1"/>
      <c r="AI4576" s="1"/>
    </row>
    <row r="4577" spans="4:35">
      <c r="D4577" s="1"/>
      <c r="E4577" s="1"/>
      <c r="F4577" s="1"/>
      <c r="G4577" s="1"/>
      <c r="H4577" s="1"/>
      <c r="I4577" s="99"/>
      <c r="J4577" s="1"/>
      <c r="K4577" s="99"/>
      <c r="L4577" s="99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99"/>
      <c r="Z4577" s="1"/>
      <c r="AA4577" s="1"/>
      <c r="AB4577" s="1"/>
      <c r="AC4577" s="99"/>
      <c r="AD4577" s="1"/>
      <c r="AE4577" s="1"/>
      <c r="AF4577" s="1"/>
      <c r="AG4577" s="1"/>
      <c r="AH4577" s="1"/>
      <c r="AI4577" s="1"/>
    </row>
    <row r="4578" spans="4:35">
      <c r="D4578" s="1"/>
      <c r="E4578" s="1"/>
      <c r="F4578" s="1"/>
      <c r="G4578" s="1"/>
      <c r="H4578" s="1"/>
      <c r="I4578" s="99"/>
      <c r="J4578" s="1"/>
      <c r="K4578" s="99"/>
      <c r="L4578" s="99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</row>
    <row r="4579" spans="4:35">
      <c r="D4579" s="1"/>
      <c r="E4579" s="1"/>
      <c r="F4579" s="1"/>
      <c r="G4579" s="1"/>
      <c r="H4579" s="1"/>
      <c r="I4579" s="99"/>
      <c r="J4579" s="1"/>
      <c r="K4579" s="99"/>
      <c r="L4579" s="99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99"/>
      <c r="Z4579" s="1"/>
      <c r="AA4579" s="1"/>
      <c r="AB4579" s="1"/>
      <c r="AC4579" s="99"/>
      <c r="AD4579" s="1"/>
      <c r="AE4579" s="1"/>
      <c r="AF4579" s="1"/>
      <c r="AG4579" s="1"/>
      <c r="AH4579" s="1"/>
      <c r="AI4579" s="1"/>
    </row>
    <row r="4580" spans="4:35">
      <c r="D4580" s="1"/>
      <c r="E4580" s="1"/>
      <c r="F4580" s="1"/>
      <c r="G4580" s="1"/>
      <c r="H4580" s="1"/>
      <c r="I4580" s="99"/>
      <c r="J4580" s="1"/>
      <c r="K4580" s="99"/>
      <c r="L4580" s="99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</row>
    <row r="4581" spans="4:35">
      <c r="D4581" s="1"/>
      <c r="E4581" s="1"/>
      <c r="F4581" s="1"/>
      <c r="G4581" s="1"/>
      <c r="H4581" s="1"/>
      <c r="I4581" s="99"/>
      <c r="J4581" s="1"/>
      <c r="K4581" s="99"/>
      <c r="L4581" s="99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</row>
    <row r="4582" spans="4:35">
      <c r="D4582" s="1"/>
      <c r="E4582" s="1"/>
      <c r="F4582" s="1"/>
      <c r="G4582" s="1"/>
      <c r="H4582" s="1"/>
      <c r="I4582" s="99"/>
      <c r="J4582" s="1"/>
      <c r="K4582" s="99"/>
      <c r="L4582" s="99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</row>
    <row r="4583" spans="4:35">
      <c r="D4583" s="1"/>
      <c r="E4583" s="1"/>
      <c r="F4583" s="1"/>
      <c r="G4583" s="1"/>
      <c r="H4583" s="1"/>
      <c r="I4583" s="99"/>
      <c r="J4583" s="1"/>
      <c r="K4583" s="99"/>
      <c r="L4583" s="99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99"/>
      <c r="Z4583" s="1"/>
      <c r="AA4583" s="1"/>
      <c r="AB4583" s="1"/>
      <c r="AC4583" s="99"/>
      <c r="AD4583" s="1"/>
      <c r="AE4583" s="1"/>
      <c r="AF4583" s="1"/>
      <c r="AG4583" s="1"/>
      <c r="AH4583" s="1"/>
      <c r="AI4583" s="1"/>
    </row>
    <row r="4584" spans="4:35">
      <c r="D4584" s="1"/>
      <c r="E4584" s="1"/>
      <c r="F4584" s="1"/>
      <c r="G4584" s="1"/>
      <c r="H4584" s="1"/>
      <c r="I4584" s="99"/>
      <c r="J4584" s="1"/>
      <c r="K4584" s="99"/>
      <c r="L4584" s="99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99"/>
      <c r="Z4584" s="1"/>
      <c r="AA4584" s="1"/>
      <c r="AB4584" s="1"/>
      <c r="AC4584" s="99"/>
      <c r="AD4584" s="1"/>
      <c r="AE4584" s="1"/>
      <c r="AF4584" s="1"/>
      <c r="AG4584" s="1"/>
      <c r="AH4584" s="1"/>
      <c r="AI4584" s="1"/>
    </row>
    <row r="4585" spans="4:35">
      <c r="D4585" s="1"/>
      <c r="E4585" s="1"/>
      <c r="F4585" s="1"/>
      <c r="G4585" s="1"/>
      <c r="H4585" s="1"/>
      <c r="I4585" s="99"/>
      <c r="J4585" s="1"/>
      <c r="K4585" s="99"/>
      <c r="L4585" s="99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99"/>
      <c r="Z4585" s="1"/>
      <c r="AA4585" s="1"/>
      <c r="AB4585" s="1"/>
      <c r="AC4585" s="99"/>
      <c r="AD4585" s="1"/>
      <c r="AE4585" s="1"/>
      <c r="AF4585" s="1"/>
      <c r="AG4585" s="1"/>
      <c r="AH4585" s="1"/>
      <c r="AI4585" s="1"/>
    </row>
    <row r="4586" spans="4:35">
      <c r="D4586" s="1"/>
      <c r="E4586" s="1"/>
      <c r="F4586" s="1"/>
      <c r="G4586" s="1"/>
      <c r="H4586" s="1"/>
      <c r="I4586" s="99"/>
      <c r="J4586" s="1"/>
      <c r="K4586" s="99"/>
      <c r="L4586" s="99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99"/>
      <c r="Z4586" s="1"/>
      <c r="AA4586" s="1"/>
      <c r="AB4586" s="1"/>
      <c r="AC4586" s="99"/>
      <c r="AD4586" s="1"/>
      <c r="AE4586" s="1"/>
      <c r="AF4586" s="1"/>
      <c r="AG4586" s="1"/>
      <c r="AH4586" s="1"/>
      <c r="AI4586" s="1"/>
    </row>
    <row r="4587" spans="4:35">
      <c r="D4587" s="1"/>
      <c r="E4587" s="1"/>
      <c r="F4587" s="1"/>
      <c r="G4587" s="1"/>
      <c r="H4587" s="1"/>
      <c r="I4587" s="99"/>
      <c r="J4587" s="1"/>
      <c r="K4587" s="99"/>
      <c r="L4587" s="99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99"/>
      <c r="Z4587" s="1"/>
      <c r="AA4587" s="1"/>
      <c r="AB4587" s="1"/>
      <c r="AC4587" s="99"/>
      <c r="AD4587" s="1"/>
      <c r="AE4587" s="1"/>
      <c r="AF4587" s="1"/>
      <c r="AG4587" s="1"/>
      <c r="AH4587" s="1"/>
      <c r="AI4587" s="1"/>
    </row>
    <row r="4588" spans="4:35">
      <c r="D4588" s="1"/>
      <c r="E4588" s="1"/>
      <c r="F4588" s="1"/>
      <c r="G4588" s="1"/>
      <c r="H4588" s="1"/>
      <c r="I4588" s="99"/>
      <c r="J4588" s="1"/>
      <c r="K4588" s="99"/>
      <c r="L4588" s="99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99"/>
      <c r="Z4588" s="1"/>
      <c r="AA4588" s="1"/>
      <c r="AB4588" s="1"/>
      <c r="AC4588" s="99"/>
      <c r="AD4588" s="1"/>
      <c r="AE4588" s="1"/>
      <c r="AF4588" s="1"/>
      <c r="AG4588" s="1"/>
      <c r="AH4588" s="1"/>
      <c r="AI4588" s="1"/>
    </row>
    <row r="4589" spans="4:35">
      <c r="D4589" s="1"/>
      <c r="E4589" s="1"/>
      <c r="F4589" s="1"/>
      <c r="G4589" s="1"/>
      <c r="H4589" s="1"/>
      <c r="I4589" s="99"/>
      <c r="J4589" s="1"/>
      <c r="K4589" s="99"/>
      <c r="L4589" s="99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99"/>
      <c r="Z4589" s="1"/>
      <c r="AA4589" s="1"/>
      <c r="AB4589" s="1"/>
      <c r="AC4589" s="99"/>
      <c r="AD4589" s="1"/>
      <c r="AE4589" s="1"/>
      <c r="AF4589" s="1"/>
      <c r="AG4589" s="1"/>
      <c r="AH4589" s="1"/>
      <c r="AI4589" s="1"/>
    </row>
    <row r="4590" spans="4:35">
      <c r="D4590" s="1"/>
      <c r="E4590" s="1"/>
      <c r="F4590" s="1"/>
      <c r="G4590" s="1"/>
      <c r="H4590" s="1"/>
      <c r="I4590" s="99"/>
      <c r="J4590" s="1"/>
      <c r="K4590" s="99"/>
      <c r="L4590" s="99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</row>
    <row r="4591" spans="4:35">
      <c r="D4591" s="1"/>
      <c r="E4591" s="1"/>
      <c r="F4591" s="1"/>
      <c r="G4591" s="1"/>
      <c r="H4591" s="1"/>
      <c r="I4591" s="99"/>
      <c r="J4591" s="1"/>
      <c r="K4591" s="99"/>
      <c r="L4591" s="99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99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</row>
    <row r="4592" spans="4:35">
      <c r="D4592" s="1"/>
      <c r="E4592" s="1"/>
      <c r="F4592" s="1"/>
      <c r="G4592" s="1"/>
      <c r="H4592" s="1"/>
      <c r="I4592" s="99"/>
      <c r="J4592" s="1"/>
      <c r="K4592" s="99"/>
      <c r="L4592" s="99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99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</row>
    <row r="4593" spans="4:35">
      <c r="D4593" s="1"/>
      <c r="E4593" s="1"/>
      <c r="F4593" s="1"/>
      <c r="G4593" s="1"/>
      <c r="H4593" s="1"/>
      <c r="I4593" s="99"/>
      <c r="J4593" s="1"/>
      <c r="K4593" s="99"/>
      <c r="L4593" s="99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99"/>
      <c r="Z4593" s="1"/>
      <c r="AA4593" s="1"/>
      <c r="AB4593" s="1"/>
      <c r="AC4593" s="99"/>
      <c r="AD4593" s="1"/>
      <c r="AE4593" s="1"/>
      <c r="AF4593" s="1"/>
      <c r="AG4593" s="1"/>
      <c r="AH4593" s="1"/>
      <c r="AI4593" s="1"/>
    </row>
    <row r="4594" spans="4:35">
      <c r="D4594" s="1"/>
      <c r="E4594" s="1"/>
      <c r="F4594" s="1"/>
      <c r="G4594" s="1"/>
      <c r="H4594" s="1"/>
      <c r="I4594" s="99"/>
      <c r="J4594" s="1"/>
      <c r="K4594" s="99"/>
      <c r="L4594" s="99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99"/>
      <c r="Z4594" s="1"/>
      <c r="AA4594" s="1"/>
      <c r="AB4594" s="1"/>
      <c r="AC4594" s="99"/>
      <c r="AD4594" s="1"/>
      <c r="AE4594" s="1"/>
      <c r="AF4594" s="1"/>
      <c r="AG4594" s="1"/>
      <c r="AH4594" s="1"/>
      <c r="AI4594" s="1"/>
    </row>
    <row r="4595" spans="4:35">
      <c r="D4595" s="1"/>
      <c r="E4595" s="1"/>
      <c r="F4595" s="1"/>
      <c r="G4595" s="1"/>
      <c r="H4595" s="1"/>
      <c r="I4595" s="99"/>
      <c r="J4595" s="1"/>
      <c r="K4595" s="99"/>
      <c r="L4595" s="99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99"/>
      <c r="Z4595" s="1"/>
      <c r="AA4595" s="1"/>
      <c r="AB4595" s="1"/>
      <c r="AC4595" s="99"/>
      <c r="AD4595" s="1"/>
      <c r="AE4595" s="1"/>
      <c r="AF4595" s="1"/>
      <c r="AG4595" s="1"/>
      <c r="AH4595" s="1"/>
      <c r="AI4595" s="1"/>
    </row>
    <row r="4596" spans="4:35">
      <c r="D4596" s="1"/>
      <c r="E4596" s="1"/>
      <c r="F4596" s="1"/>
      <c r="G4596" s="1"/>
      <c r="H4596" s="1"/>
      <c r="I4596" s="99"/>
      <c r="J4596" s="1"/>
      <c r="K4596" s="99"/>
      <c r="L4596" s="99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99"/>
      <c r="Z4596" s="1"/>
      <c r="AA4596" s="1"/>
      <c r="AB4596" s="1"/>
      <c r="AC4596" s="99"/>
      <c r="AD4596" s="1"/>
      <c r="AE4596" s="1"/>
      <c r="AF4596" s="1"/>
      <c r="AG4596" s="1"/>
      <c r="AH4596" s="1"/>
      <c r="AI4596" s="1"/>
    </row>
    <row r="4597" spans="4:35">
      <c r="D4597" s="1"/>
      <c r="E4597" s="1"/>
      <c r="F4597" s="1"/>
      <c r="G4597" s="1"/>
      <c r="H4597" s="1"/>
      <c r="I4597" s="99"/>
      <c r="J4597" s="1"/>
      <c r="K4597" s="99"/>
      <c r="L4597" s="99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</row>
    <row r="4598" spans="4:35">
      <c r="D4598" s="1"/>
      <c r="E4598" s="1"/>
      <c r="F4598" s="1"/>
      <c r="G4598" s="1"/>
      <c r="H4598" s="1"/>
      <c r="I4598" s="99"/>
      <c r="J4598" s="1"/>
      <c r="K4598" s="99"/>
      <c r="L4598" s="99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99"/>
      <c r="Z4598" s="1"/>
      <c r="AA4598" s="1"/>
      <c r="AB4598" s="1"/>
      <c r="AC4598" s="99"/>
      <c r="AD4598" s="1"/>
      <c r="AE4598" s="1"/>
      <c r="AF4598" s="1"/>
      <c r="AG4598" s="1"/>
      <c r="AH4598" s="1"/>
      <c r="AI4598" s="1"/>
    </row>
    <row r="4599" spans="4:35">
      <c r="D4599" s="1"/>
      <c r="E4599" s="1"/>
      <c r="F4599" s="1"/>
      <c r="G4599" s="1"/>
      <c r="H4599" s="1"/>
      <c r="I4599" s="99"/>
      <c r="J4599" s="1"/>
      <c r="K4599" s="99"/>
      <c r="L4599" s="99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</row>
    <row r="4600" spans="4:35">
      <c r="D4600" s="1"/>
      <c r="E4600" s="1"/>
      <c r="F4600" s="1"/>
      <c r="G4600" s="1"/>
      <c r="H4600" s="1"/>
      <c r="I4600" s="99"/>
      <c r="J4600" s="1"/>
      <c r="K4600" s="99"/>
      <c r="L4600" s="99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99"/>
      <c r="Z4600" s="1"/>
      <c r="AA4600" s="1"/>
      <c r="AB4600" s="1"/>
      <c r="AC4600" s="99"/>
      <c r="AD4600" s="1"/>
      <c r="AE4600" s="1"/>
      <c r="AF4600" s="1"/>
      <c r="AG4600" s="1"/>
      <c r="AH4600" s="1"/>
      <c r="AI4600" s="1"/>
    </row>
    <row r="4601" spans="4:35">
      <c r="D4601" s="1"/>
      <c r="E4601" s="1"/>
      <c r="F4601" s="1"/>
      <c r="G4601" s="1"/>
      <c r="H4601" s="1"/>
      <c r="I4601" s="99"/>
      <c r="J4601" s="1"/>
      <c r="K4601" s="99"/>
      <c r="L4601" s="99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</row>
    <row r="4602" spans="4:35">
      <c r="D4602" s="1"/>
      <c r="E4602" s="1"/>
      <c r="F4602" s="1"/>
      <c r="G4602" s="1"/>
      <c r="H4602" s="1"/>
      <c r="I4602" s="99"/>
      <c r="J4602" s="1"/>
      <c r="K4602" s="99"/>
      <c r="L4602" s="99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99"/>
      <c r="Z4602" s="1"/>
      <c r="AA4602" s="1"/>
      <c r="AB4602" s="1"/>
      <c r="AC4602" s="99"/>
      <c r="AD4602" s="1"/>
      <c r="AE4602" s="1"/>
      <c r="AF4602" s="1"/>
      <c r="AG4602" s="1"/>
      <c r="AH4602" s="1"/>
      <c r="AI4602" s="1"/>
    </row>
    <row r="4603" spans="4:35">
      <c r="D4603" s="1"/>
      <c r="E4603" s="1"/>
      <c r="F4603" s="1"/>
      <c r="G4603" s="1"/>
      <c r="H4603" s="1"/>
      <c r="I4603" s="99"/>
      <c r="J4603" s="1"/>
      <c r="K4603" s="99"/>
      <c r="L4603" s="99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99"/>
      <c r="Z4603" s="1"/>
      <c r="AA4603" s="1"/>
      <c r="AB4603" s="1"/>
      <c r="AC4603" s="99"/>
      <c r="AD4603" s="1"/>
      <c r="AE4603" s="1"/>
      <c r="AF4603" s="1"/>
      <c r="AG4603" s="1"/>
      <c r="AH4603" s="1"/>
      <c r="AI4603" s="1"/>
    </row>
    <row r="4604" spans="4:35">
      <c r="D4604" s="1"/>
      <c r="E4604" s="1"/>
      <c r="F4604" s="1"/>
      <c r="G4604" s="1"/>
      <c r="H4604" s="1"/>
      <c r="I4604" s="99"/>
      <c r="J4604" s="1"/>
      <c r="K4604" s="99"/>
      <c r="L4604" s="99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</row>
    <row r="4605" spans="4:35">
      <c r="D4605" s="1"/>
      <c r="E4605" s="1"/>
      <c r="F4605" s="1"/>
      <c r="G4605" s="1"/>
      <c r="H4605" s="1"/>
      <c r="I4605" s="99"/>
      <c r="J4605" s="1"/>
      <c r="K4605" s="99"/>
      <c r="L4605" s="99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99"/>
      <c r="Z4605" s="1"/>
      <c r="AA4605" s="1"/>
      <c r="AB4605" s="1"/>
      <c r="AC4605" s="99"/>
      <c r="AD4605" s="1"/>
      <c r="AE4605" s="1"/>
      <c r="AF4605" s="1"/>
      <c r="AG4605" s="1"/>
      <c r="AH4605" s="1"/>
      <c r="AI4605" s="1"/>
    </row>
    <row r="4606" spans="4:35">
      <c r="D4606" s="1"/>
      <c r="E4606" s="1"/>
      <c r="F4606" s="1"/>
      <c r="G4606" s="1"/>
      <c r="H4606" s="1"/>
      <c r="I4606" s="99"/>
      <c r="J4606" s="1"/>
      <c r="K4606" s="99"/>
      <c r="L4606" s="99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99"/>
      <c r="Z4606" s="1"/>
      <c r="AA4606" s="1"/>
      <c r="AB4606" s="1"/>
      <c r="AC4606" s="99"/>
      <c r="AD4606" s="1"/>
      <c r="AE4606" s="1"/>
      <c r="AF4606" s="1"/>
      <c r="AG4606" s="1"/>
      <c r="AH4606" s="1"/>
      <c r="AI4606" s="1"/>
    </row>
    <row r="4607" spans="4:35">
      <c r="D4607" s="1"/>
      <c r="E4607" s="1"/>
      <c r="F4607" s="1"/>
      <c r="G4607" s="1"/>
      <c r="H4607" s="1"/>
      <c r="I4607" s="99"/>
      <c r="J4607" s="1"/>
      <c r="K4607" s="99"/>
      <c r="L4607" s="99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99"/>
      <c r="Z4607" s="1"/>
      <c r="AA4607" s="1"/>
      <c r="AB4607" s="1"/>
      <c r="AC4607" s="99"/>
      <c r="AD4607" s="1"/>
      <c r="AE4607" s="1"/>
      <c r="AF4607" s="1"/>
      <c r="AG4607" s="1"/>
      <c r="AH4607" s="1"/>
      <c r="AI4607" s="1"/>
    </row>
    <row r="4608" spans="4:35">
      <c r="D4608" s="1"/>
      <c r="E4608" s="1"/>
      <c r="F4608" s="1"/>
      <c r="G4608" s="1"/>
      <c r="H4608" s="1"/>
      <c r="I4608" s="99"/>
      <c r="J4608" s="1"/>
      <c r="K4608" s="99"/>
      <c r="L4608" s="99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</row>
    <row r="4609" spans="4:35">
      <c r="D4609" s="1"/>
      <c r="E4609" s="1"/>
      <c r="F4609" s="1"/>
      <c r="G4609" s="1"/>
      <c r="H4609" s="1"/>
      <c r="I4609" s="99"/>
      <c r="J4609" s="1"/>
      <c r="K4609" s="99"/>
      <c r="L4609" s="99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</row>
    <row r="4610" spans="4:35">
      <c r="D4610" s="1"/>
      <c r="E4610" s="1"/>
      <c r="F4610" s="1"/>
      <c r="G4610" s="1"/>
      <c r="H4610" s="1"/>
      <c r="I4610" s="99"/>
      <c r="J4610" s="1"/>
      <c r="K4610" s="99"/>
      <c r="L4610" s="99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99"/>
      <c r="Z4610" s="1"/>
      <c r="AA4610" s="1"/>
      <c r="AB4610" s="1"/>
      <c r="AC4610" s="99"/>
      <c r="AD4610" s="1"/>
      <c r="AE4610" s="1"/>
      <c r="AF4610" s="1"/>
      <c r="AG4610" s="1"/>
      <c r="AH4610" s="1"/>
      <c r="AI4610" s="1"/>
    </row>
    <row r="4611" spans="4:35">
      <c r="D4611" s="1"/>
      <c r="E4611" s="1"/>
      <c r="F4611" s="1"/>
      <c r="G4611" s="1"/>
      <c r="H4611" s="1"/>
      <c r="I4611" s="99"/>
      <c r="J4611" s="1"/>
      <c r="K4611" s="99"/>
      <c r="L4611" s="99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99"/>
      <c r="Z4611" s="1"/>
      <c r="AA4611" s="1"/>
      <c r="AB4611" s="1"/>
      <c r="AC4611" s="99"/>
      <c r="AD4611" s="1"/>
      <c r="AE4611" s="1"/>
      <c r="AF4611" s="1"/>
      <c r="AG4611" s="1"/>
      <c r="AH4611" s="1"/>
      <c r="AI4611" s="1"/>
    </row>
    <row r="4612" spans="4:35">
      <c r="D4612" s="1"/>
      <c r="E4612" s="1"/>
      <c r="F4612" s="1"/>
      <c r="G4612" s="1"/>
      <c r="H4612" s="1"/>
      <c r="I4612" s="99"/>
      <c r="J4612" s="1"/>
      <c r="K4612" s="99"/>
      <c r="L4612" s="99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99"/>
      <c r="Z4612" s="1"/>
      <c r="AA4612" s="1"/>
      <c r="AB4612" s="1"/>
      <c r="AC4612" s="99"/>
      <c r="AD4612" s="1"/>
      <c r="AE4612" s="1"/>
      <c r="AF4612" s="1"/>
      <c r="AG4612" s="1"/>
      <c r="AH4612" s="1"/>
      <c r="AI4612" s="1"/>
    </row>
    <row r="4613" spans="4:35">
      <c r="D4613" s="1"/>
      <c r="E4613" s="1"/>
      <c r="F4613" s="1"/>
      <c r="G4613" s="1"/>
      <c r="H4613" s="1"/>
      <c r="I4613" s="99"/>
      <c r="J4613" s="1"/>
      <c r="K4613" s="99"/>
      <c r="L4613" s="99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</row>
    <row r="4614" spans="4:35">
      <c r="D4614" s="1"/>
      <c r="E4614" s="1"/>
      <c r="F4614" s="1"/>
      <c r="G4614" s="1"/>
      <c r="H4614" s="1"/>
      <c r="I4614" s="99"/>
      <c r="J4614" s="1"/>
      <c r="K4614" s="99"/>
      <c r="L4614" s="99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99"/>
      <c r="Z4614" s="1"/>
      <c r="AA4614" s="1"/>
      <c r="AB4614" s="1"/>
      <c r="AC4614" s="99"/>
      <c r="AD4614" s="1"/>
      <c r="AE4614" s="1"/>
      <c r="AF4614" s="1"/>
      <c r="AG4614" s="1"/>
      <c r="AH4614" s="1"/>
      <c r="AI4614" s="1"/>
    </row>
    <row r="4615" spans="4:35">
      <c r="D4615" s="1"/>
      <c r="E4615" s="1"/>
      <c r="F4615" s="1"/>
      <c r="G4615" s="1"/>
      <c r="H4615" s="1"/>
      <c r="I4615" s="99"/>
      <c r="J4615" s="1"/>
      <c r="K4615" s="99"/>
      <c r="L4615" s="99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</row>
    <row r="4616" spans="4:35">
      <c r="D4616" s="1"/>
      <c r="E4616" s="1"/>
      <c r="F4616" s="1"/>
      <c r="G4616" s="1"/>
      <c r="H4616" s="1"/>
      <c r="I4616" s="99"/>
      <c r="J4616" s="1"/>
      <c r="K4616" s="99"/>
      <c r="L4616" s="99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99"/>
      <c r="Z4616" s="1"/>
      <c r="AA4616" s="1"/>
      <c r="AB4616" s="1"/>
      <c r="AC4616" s="99"/>
      <c r="AD4616" s="1"/>
      <c r="AE4616" s="1"/>
      <c r="AF4616" s="1"/>
      <c r="AG4616" s="1"/>
      <c r="AH4616" s="1"/>
      <c r="AI4616" s="1"/>
    </row>
    <row r="4617" spans="4:35">
      <c r="D4617" s="1"/>
      <c r="E4617" s="1"/>
      <c r="F4617" s="1"/>
      <c r="G4617" s="1"/>
      <c r="H4617" s="1"/>
      <c r="I4617" s="99"/>
      <c r="J4617" s="1"/>
      <c r="K4617" s="99"/>
      <c r="L4617" s="99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99"/>
      <c r="Z4617" s="1"/>
      <c r="AA4617" s="1"/>
      <c r="AB4617" s="1"/>
      <c r="AC4617" s="99"/>
      <c r="AD4617" s="1"/>
      <c r="AE4617" s="1"/>
      <c r="AF4617" s="1"/>
      <c r="AG4617" s="1"/>
      <c r="AH4617" s="1"/>
      <c r="AI4617" s="1"/>
    </row>
    <row r="4618" spans="4:35">
      <c r="D4618" s="1"/>
      <c r="E4618" s="1"/>
      <c r="F4618" s="1"/>
      <c r="G4618" s="1"/>
      <c r="H4618" s="1"/>
      <c r="I4618" s="99"/>
      <c r="J4618" s="1"/>
      <c r="K4618" s="99"/>
      <c r="L4618" s="99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99"/>
      <c r="Z4618" s="1"/>
      <c r="AA4618" s="1"/>
      <c r="AB4618" s="1"/>
      <c r="AC4618" s="99"/>
      <c r="AD4618" s="1"/>
      <c r="AE4618" s="1"/>
      <c r="AF4618" s="1"/>
      <c r="AG4618" s="1"/>
      <c r="AH4618" s="1"/>
      <c r="AI4618" s="1"/>
    </row>
    <row r="4619" spans="4:35">
      <c r="D4619" s="1"/>
      <c r="E4619" s="1"/>
      <c r="F4619" s="1"/>
      <c r="G4619" s="1"/>
      <c r="H4619" s="1"/>
      <c r="I4619" s="99"/>
      <c r="J4619" s="1"/>
      <c r="K4619" s="99"/>
      <c r="L4619" s="99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99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</row>
    <row r="4620" spans="4:35">
      <c r="D4620" s="1"/>
      <c r="E4620" s="1"/>
      <c r="F4620" s="1"/>
      <c r="G4620" s="1"/>
      <c r="H4620" s="1"/>
      <c r="I4620" s="99"/>
      <c r="J4620" s="1"/>
      <c r="K4620" s="99"/>
      <c r="L4620" s="99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99"/>
      <c r="Z4620" s="1"/>
      <c r="AA4620" s="1"/>
      <c r="AB4620" s="1"/>
      <c r="AC4620" s="99"/>
      <c r="AD4620" s="1"/>
      <c r="AE4620" s="1"/>
      <c r="AF4620" s="1"/>
      <c r="AG4620" s="1"/>
      <c r="AH4620" s="1"/>
      <c r="AI4620" s="1"/>
    </row>
    <row r="4621" spans="4:35">
      <c r="D4621" s="1"/>
      <c r="E4621" s="1"/>
      <c r="F4621" s="1"/>
      <c r="G4621" s="1"/>
      <c r="H4621" s="1"/>
      <c r="I4621" s="99"/>
      <c r="J4621" s="1"/>
      <c r="K4621" s="99"/>
      <c r="L4621" s="99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99"/>
      <c r="Z4621" s="1"/>
      <c r="AA4621" s="1"/>
      <c r="AB4621" s="1"/>
      <c r="AC4621" s="99"/>
      <c r="AD4621" s="1"/>
      <c r="AE4621" s="1"/>
      <c r="AF4621" s="1"/>
      <c r="AG4621" s="1"/>
      <c r="AH4621" s="1"/>
      <c r="AI4621" s="1"/>
    </row>
    <row r="4622" spans="4:35">
      <c r="D4622" s="1"/>
      <c r="E4622" s="1"/>
      <c r="F4622" s="1"/>
      <c r="G4622" s="1"/>
      <c r="H4622" s="1"/>
      <c r="I4622" s="99"/>
      <c r="J4622" s="1"/>
      <c r="K4622" s="99"/>
      <c r="L4622" s="99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99"/>
      <c r="Z4622" s="1"/>
      <c r="AA4622" s="1"/>
      <c r="AB4622" s="1"/>
      <c r="AC4622" s="99"/>
      <c r="AD4622" s="1"/>
      <c r="AE4622" s="1"/>
      <c r="AF4622" s="1"/>
      <c r="AG4622" s="1"/>
      <c r="AH4622" s="1"/>
      <c r="AI4622" s="1"/>
    </row>
    <row r="4623" spans="4:35">
      <c r="D4623" s="1"/>
      <c r="E4623" s="1"/>
      <c r="F4623" s="1"/>
      <c r="G4623" s="1"/>
      <c r="H4623" s="1"/>
      <c r="I4623" s="99"/>
      <c r="J4623" s="1"/>
      <c r="K4623" s="99"/>
      <c r="L4623" s="99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</row>
    <row r="4624" spans="4:35">
      <c r="D4624" s="1"/>
      <c r="E4624" s="1"/>
      <c r="F4624" s="1"/>
      <c r="G4624" s="1"/>
      <c r="H4624" s="1"/>
      <c r="I4624" s="99"/>
      <c r="J4624" s="1"/>
      <c r="K4624" s="99"/>
      <c r="L4624" s="99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</row>
    <row r="4625" spans="4:35">
      <c r="D4625" s="1"/>
      <c r="E4625" s="1"/>
      <c r="F4625" s="1"/>
      <c r="G4625" s="1"/>
      <c r="H4625" s="1"/>
      <c r="I4625" s="99"/>
      <c r="J4625" s="1"/>
      <c r="K4625" s="99"/>
      <c r="L4625" s="99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99"/>
      <c r="Z4625" s="1"/>
      <c r="AA4625" s="1"/>
      <c r="AB4625" s="1"/>
      <c r="AC4625" s="99"/>
      <c r="AD4625" s="1"/>
      <c r="AE4625" s="1"/>
      <c r="AF4625" s="1"/>
      <c r="AG4625" s="1"/>
      <c r="AH4625" s="1"/>
      <c r="AI4625" s="1"/>
    </row>
    <row r="4626" spans="4:35">
      <c r="D4626" s="1"/>
      <c r="E4626" s="1"/>
      <c r="F4626" s="1"/>
      <c r="G4626" s="1"/>
      <c r="H4626" s="1"/>
      <c r="I4626" s="99"/>
      <c r="J4626" s="1"/>
      <c r="K4626" s="99"/>
      <c r="L4626" s="99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99"/>
      <c r="Z4626" s="1"/>
      <c r="AA4626" s="1"/>
      <c r="AB4626" s="1"/>
      <c r="AC4626" s="99"/>
      <c r="AD4626" s="1"/>
      <c r="AE4626" s="1"/>
      <c r="AF4626" s="1"/>
      <c r="AG4626" s="1"/>
      <c r="AH4626" s="1"/>
      <c r="AI4626" s="1"/>
    </row>
    <row r="4627" spans="4:35">
      <c r="D4627" s="1"/>
      <c r="E4627" s="1"/>
      <c r="F4627" s="1"/>
      <c r="G4627" s="1"/>
      <c r="H4627" s="1"/>
      <c r="I4627" s="99"/>
      <c r="J4627" s="1"/>
      <c r="K4627" s="99"/>
      <c r="L4627" s="99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99"/>
      <c r="Z4627" s="1"/>
      <c r="AA4627" s="1"/>
      <c r="AB4627" s="1"/>
      <c r="AC4627" s="99"/>
      <c r="AD4627" s="1"/>
      <c r="AE4627" s="1"/>
      <c r="AF4627" s="1"/>
      <c r="AG4627" s="1"/>
      <c r="AH4627" s="1"/>
      <c r="AI4627" s="1"/>
    </row>
    <row r="4628" spans="4:35">
      <c r="D4628" s="1"/>
      <c r="E4628" s="1"/>
      <c r="F4628" s="1"/>
      <c r="G4628" s="1"/>
      <c r="H4628" s="1"/>
      <c r="I4628" s="99"/>
      <c r="J4628" s="1"/>
      <c r="K4628" s="99"/>
      <c r="L4628" s="99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</row>
    <row r="4629" spans="4:35">
      <c r="D4629" s="1"/>
      <c r="E4629" s="1"/>
      <c r="F4629" s="1"/>
      <c r="G4629" s="1"/>
      <c r="H4629" s="1"/>
      <c r="I4629" s="99"/>
      <c r="J4629" s="1"/>
      <c r="K4629" s="99"/>
      <c r="L4629" s="99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99"/>
      <c r="Z4629" s="1"/>
      <c r="AA4629" s="1"/>
      <c r="AB4629" s="1"/>
      <c r="AC4629" s="99"/>
      <c r="AD4629" s="1"/>
      <c r="AE4629" s="1"/>
      <c r="AF4629" s="1"/>
      <c r="AG4629" s="1"/>
      <c r="AH4629" s="1"/>
      <c r="AI4629" s="1"/>
    </row>
    <row r="4630" spans="4:35">
      <c r="D4630" s="1"/>
      <c r="E4630" s="1"/>
      <c r="F4630" s="1"/>
      <c r="G4630" s="1"/>
      <c r="H4630" s="1"/>
      <c r="I4630" s="99"/>
      <c r="J4630" s="1"/>
      <c r="K4630" s="99"/>
      <c r="L4630" s="99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</row>
    <row r="4631" spans="4:35">
      <c r="D4631" s="1"/>
      <c r="E4631" s="1"/>
      <c r="F4631" s="1"/>
      <c r="G4631" s="1"/>
      <c r="H4631" s="1"/>
      <c r="I4631" s="99"/>
      <c r="J4631" s="1"/>
      <c r="K4631" s="99"/>
      <c r="L4631" s="99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99"/>
      <c r="Z4631" s="1"/>
      <c r="AA4631" s="1"/>
      <c r="AB4631" s="1"/>
      <c r="AC4631" s="99"/>
      <c r="AD4631" s="1"/>
      <c r="AE4631" s="1"/>
      <c r="AF4631" s="1"/>
      <c r="AG4631" s="1"/>
      <c r="AH4631" s="1"/>
      <c r="AI4631" s="1"/>
    </row>
    <row r="4632" spans="4:35">
      <c r="D4632" s="1"/>
      <c r="E4632" s="1"/>
      <c r="F4632" s="1"/>
      <c r="G4632" s="1"/>
      <c r="H4632" s="1"/>
      <c r="I4632" s="99"/>
      <c r="J4632" s="1"/>
      <c r="K4632" s="99"/>
      <c r="L4632" s="99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</row>
    <row r="4633" spans="4:35">
      <c r="D4633" s="1"/>
      <c r="E4633" s="1"/>
      <c r="F4633" s="1"/>
      <c r="G4633" s="1"/>
      <c r="H4633" s="1"/>
      <c r="I4633" s="99"/>
      <c r="J4633" s="1"/>
      <c r="K4633" s="99"/>
      <c r="L4633" s="99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</row>
    <row r="4634" spans="4:35">
      <c r="D4634" s="1"/>
      <c r="E4634" s="1"/>
      <c r="F4634" s="1"/>
      <c r="G4634" s="1"/>
      <c r="H4634" s="1"/>
      <c r="I4634" s="99"/>
      <c r="J4634" s="1"/>
      <c r="K4634" s="99"/>
      <c r="L4634" s="99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</row>
    <row r="4635" spans="4:35">
      <c r="D4635" s="1"/>
      <c r="E4635" s="1"/>
      <c r="F4635" s="1"/>
      <c r="G4635" s="1"/>
      <c r="H4635" s="1"/>
      <c r="I4635" s="99"/>
      <c r="J4635" s="1"/>
      <c r="K4635" s="99"/>
      <c r="L4635" s="99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99"/>
      <c r="Z4635" s="1"/>
      <c r="AA4635" s="1"/>
      <c r="AB4635" s="1"/>
      <c r="AC4635" s="99"/>
      <c r="AD4635" s="1"/>
      <c r="AE4635" s="1"/>
      <c r="AF4635" s="1"/>
      <c r="AG4635" s="1"/>
      <c r="AH4635" s="1"/>
      <c r="AI4635" s="1"/>
    </row>
    <row r="4636" spans="4:35">
      <c r="D4636" s="1"/>
      <c r="E4636" s="1"/>
      <c r="F4636" s="1"/>
      <c r="G4636" s="1"/>
      <c r="H4636" s="1"/>
      <c r="I4636" s="99"/>
      <c r="J4636" s="1"/>
      <c r="K4636" s="99"/>
      <c r="L4636" s="99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99"/>
      <c r="Z4636" s="1"/>
      <c r="AA4636" s="1"/>
      <c r="AB4636" s="1"/>
      <c r="AC4636" s="99"/>
      <c r="AD4636" s="1"/>
      <c r="AE4636" s="1"/>
      <c r="AF4636" s="1"/>
      <c r="AG4636" s="1"/>
      <c r="AH4636" s="1"/>
      <c r="AI4636" s="1"/>
    </row>
    <row r="4637" spans="4:35">
      <c r="D4637" s="1"/>
      <c r="E4637" s="1"/>
      <c r="F4637" s="1"/>
      <c r="G4637" s="1"/>
      <c r="H4637" s="1"/>
      <c r="I4637" s="99"/>
      <c r="J4637" s="1"/>
      <c r="K4637" s="99"/>
      <c r="L4637" s="99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</row>
    <row r="4638" spans="4:35">
      <c r="D4638" s="1"/>
      <c r="E4638" s="1"/>
      <c r="F4638" s="1"/>
      <c r="G4638" s="1"/>
      <c r="H4638" s="1"/>
      <c r="I4638" s="99"/>
      <c r="J4638" s="1"/>
      <c r="K4638" s="99"/>
      <c r="L4638" s="99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99"/>
      <c r="Z4638" s="1"/>
      <c r="AA4638" s="1"/>
      <c r="AB4638" s="1"/>
      <c r="AC4638" s="99"/>
      <c r="AD4638" s="1"/>
      <c r="AE4638" s="1"/>
      <c r="AF4638" s="1"/>
      <c r="AG4638" s="1"/>
      <c r="AH4638" s="1"/>
      <c r="AI4638" s="1"/>
    </row>
    <row r="4639" spans="4:35">
      <c r="D4639" s="1"/>
      <c r="E4639" s="1"/>
      <c r="F4639" s="1"/>
      <c r="G4639" s="1"/>
      <c r="H4639" s="1"/>
      <c r="I4639" s="99"/>
      <c r="J4639" s="1"/>
      <c r="K4639" s="99"/>
      <c r="L4639" s="99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99"/>
      <c r="Z4639" s="1"/>
      <c r="AA4639" s="1"/>
      <c r="AB4639" s="1"/>
      <c r="AC4639" s="99"/>
      <c r="AD4639" s="1"/>
      <c r="AE4639" s="1"/>
      <c r="AF4639" s="1"/>
      <c r="AG4639" s="1"/>
      <c r="AH4639" s="1"/>
      <c r="AI4639" s="1"/>
    </row>
    <row r="4640" spans="4:35">
      <c r="D4640" s="1"/>
      <c r="E4640" s="1"/>
      <c r="F4640" s="1"/>
      <c r="G4640" s="1"/>
      <c r="H4640" s="1"/>
      <c r="I4640" s="99"/>
      <c r="J4640" s="1"/>
      <c r="K4640" s="99"/>
      <c r="L4640" s="99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</row>
    <row r="4641" spans="4:35">
      <c r="D4641" s="1"/>
      <c r="E4641" s="1"/>
      <c r="F4641" s="1"/>
      <c r="G4641" s="1"/>
      <c r="H4641" s="1"/>
      <c r="I4641" s="99"/>
      <c r="J4641" s="1"/>
      <c r="K4641" s="99"/>
      <c r="L4641" s="99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99"/>
      <c r="Z4641" s="1"/>
      <c r="AA4641" s="1"/>
      <c r="AB4641" s="1"/>
      <c r="AC4641" s="99"/>
      <c r="AD4641" s="1"/>
      <c r="AE4641" s="1"/>
      <c r="AF4641" s="1"/>
      <c r="AG4641" s="1"/>
      <c r="AH4641" s="1"/>
      <c r="AI4641" s="1"/>
    </row>
    <row r="4642" spans="4:35">
      <c r="D4642" s="1"/>
      <c r="E4642" s="1"/>
      <c r="F4642" s="1"/>
      <c r="G4642" s="1"/>
      <c r="H4642" s="1"/>
      <c r="I4642" s="99"/>
      <c r="J4642" s="1"/>
      <c r="K4642" s="99"/>
      <c r="L4642" s="99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99"/>
      <c r="Z4642" s="1"/>
      <c r="AA4642" s="1"/>
      <c r="AB4642" s="1"/>
      <c r="AC4642" s="99"/>
      <c r="AD4642" s="1"/>
      <c r="AE4642" s="1"/>
      <c r="AF4642" s="1"/>
      <c r="AG4642" s="1"/>
      <c r="AH4642" s="1"/>
      <c r="AI4642" s="1"/>
    </row>
    <row r="4643" spans="4:35">
      <c r="D4643" s="1"/>
      <c r="E4643" s="1"/>
      <c r="F4643" s="1"/>
      <c r="G4643" s="1"/>
      <c r="H4643" s="1"/>
      <c r="I4643" s="99"/>
      <c r="J4643" s="1"/>
      <c r="K4643" s="99"/>
      <c r="L4643" s="99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99"/>
      <c r="Z4643" s="1"/>
      <c r="AA4643" s="1"/>
      <c r="AB4643" s="1"/>
      <c r="AC4643" s="99"/>
      <c r="AD4643" s="1"/>
      <c r="AE4643" s="1"/>
      <c r="AF4643" s="1"/>
      <c r="AG4643" s="1"/>
      <c r="AH4643" s="1"/>
      <c r="AI4643" s="1"/>
    </row>
    <row r="4644" spans="4:35">
      <c r="D4644" s="1"/>
      <c r="E4644" s="1"/>
      <c r="F4644" s="1"/>
      <c r="G4644" s="1"/>
      <c r="H4644" s="1"/>
      <c r="I4644" s="99"/>
      <c r="J4644" s="1"/>
      <c r="K4644" s="99"/>
      <c r="L4644" s="99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99"/>
      <c r="Z4644" s="1"/>
      <c r="AA4644" s="1"/>
      <c r="AB4644" s="1"/>
      <c r="AC4644" s="99"/>
      <c r="AD4644" s="1"/>
      <c r="AE4644" s="1"/>
      <c r="AF4644" s="1"/>
      <c r="AG4644" s="1"/>
      <c r="AH4644" s="1"/>
      <c r="AI4644" s="1"/>
    </row>
    <row r="4645" spans="4:35">
      <c r="D4645" s="1"/>
      <c r="E4645" s="1"/>
      <c r="F4645" s="1"/>
      <c r="G4645" s="1"/>
      <c r="H4645" s="1"/>
      <c r="I4645" s="99"/>
      <c r="J4645" s="1"/>
      <c r="K4645" s="99"/>
      <c r="L4645" s="99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99"/>
      <c r="Z4645" s="1"/>
      <c r="AA4645" s="1"/>
      <c r="AB4645" s="1"/>
      <c r="AC4645" s="99"/>
      <c r="AD4645" s="1"/>
      <c r="AE4645" s="1"/>
      <c r="AF4645" s="1"/>
      <c r="AG4645" s="1"/>
      <c r="AH4645" s="1"/>
      <c r="AI4645" s="1"/>
    </row>
    <row r="4646" spans="4:35">
      <c r="D4646" s="1"/>
      <c r="E4646" s="1"/>
      <c r="F4646" s="1"/>
      <c r="G4646" s="1"/>
      <c r="H4646" s="1"/>
      <c r="I4646" s="99"/>
      <c r="J4646" s="1"/>
      <c r="K4646" s="99"/>
      <c r="L4646" s="99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99"/>
      <c r="Z4646" s="1"/>
      <c r="AA4646" s="1"/>
      <c r="AB4646" s="1"/>
      <c r="AC4646" s="99"/>
      <c r="AD4646" s="1"/>
      <c r="AE4646" s="1"/>
      <c r="AF4646" s="1"/>
      <c r="AG4646" s="1"/>
      <c r="AH4646" s="1"/>
      <c r="AI4646" s="1"/>
    </row>
    <row r="4647" spans="4:35">
      <c r="D4647" s="1"/>
      <c r="E4647" s="1"/>
      <c r="F4647" s="1"/>
      <c r="G4647" s="1"/>
      <c r="H4647" s="1"/>
      <c r="I4647" s="99"/>
      <c r="J4647" s="1"/>
      <c r="K4647" s="99"/>
      <c r="L4647" s="99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99"/>
      <c r="Z4647" s="1"/>
      <c r="AA4647" s="1"/>
      <c r="AB4647" s="1"/>
      <c r="AC4647" s="99"/>
      <c r="AD4647" s="1"/>
      <c r="AE4647" s="1"/>
      <c r="AF4647" s="1"/>
      <c r="AG4647" s="1"/>
      <c r="AH4647" s="1"/>
      <c r="AI4647" s="1"/>
    </row>
    <row r="4648" spans="4:35">
      <c r="D4648" s="1"/>
      <c r="E4648" s="1"/>
      <c r="F4648" s="1"/>
      <c r="G4648" s="1"/>
      <c r="H4648" s="1"/>
      <c r="I4648" s="99"/>
      <c r="J4648" s="1"/>
      <c r="K4648" s="99"/>
      <c r="L4648" s="99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99"/>
      <c r="Z4648" s="1"/>
      <c r="AA4648" s="1"/>
      <c r="AB4648" s="1"/>
      <c r="AC4648" s="99"/>
      <c r="AD4648" s="1"/>
      <c r="AE4648" s="1"/>
      <c r="AF4648" s="1"/>
      <c r="AG4648" s="1"/>
      <c r="AH4648" s="1"/>
      <c r="AI4648" s="1"/>
    </row>
    <row r="4649" spans="4:35">
      <c r="D4649" s="1"/>
      <c r="E4649" s="1"/>
      <c r="F4649" s="1"/>
      <c r="G4649" s="1"/>
      <c r="H4649" s="1"/>
      <c r="I4649" s="99"/>
      <c r="J4649" s="1"/>
      <c r="K4649" s="99"/>
      <c r="L4649" s="99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</row>
    <row r="4650" spans="4:35">
      <c r="D4650" s="1"/>
      <c r="E4650" s="1"/>
      <c r="F4650" s="1"/>
      <c r="G4650" s="1"/>
      <c r="H4650" s="1"/>
      <c r="I4650" s="99"/>
      <c r="J4650" s="1"/>
      <c r="K4650" s="99"/>
      <c r="L4650" s="99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99"/>
      <c r="Z4650" s="1"/>
      <c r="AA4650" s="1"/>
      <c r="AB4650" s="1"/>
      <c r="AC4650" s="99"/>
      <c r="AD4650" s="1"/>
      <c r="AE4650" s="1"/>
      <c r="AF4650" s="1"/>
      <c r="AG4650" s="1"/>
      <c r="AH4650" s="1"/>
      <c r="AI4650" s="1"/>
    </row>
    <row r="4651" spans="4:35">
      <c r="D4651" s="1"/>
      <c r="E4651" s="1"/>
      <c r="F4651" s="1"/>
      <c r="G4651" s="1"/>
      <c r="H4651" s="1"/>
      <c r="I4651" s="99"/>
      <c r="J4651" s="1"/>
      <c r="K4651" s="99"/>
      <c r="L4651" s="99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</row>
    <row r="4652" spans="4:35">
      <c r="D4652" s="1"/>
      <c r="E4652" s="1"/>
      <c r="F4652" s="1"/>
      <c r="G4652" s="1"/>
      <c r="H4652" s="1"/>
      <c r="I4652" s="99"/>
      <c r="J4652" s="1"/>
      <c r="K4652" s="99"/>
      <c r="L4652" s="99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</row>
    <row r="4653" spans="4:35">
      <c r="D4653" s="1"/>
      <c r="E4653" s="1"/>
      <c r="F4653" s="1"/>
      <c r="G4653" s="1"/>
      <c r="H4653" s="1"/>
      <c r="I4653" s="99"/>
      <c r="J4653" s="1"/>
      <c r="K4653" s="99"/>
      <c r="L4653" s="99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</row>
    <row r="4654" spans="4:35">
      <c r="D4654" s="1"/>
      <c r="E4654" s="1"/>
      <c r="F4654" s="1"/>
      <c r="G4654" s="1"/>
      <c r="H4654" s="1"/>
      <c r="I4654" s="99"/>
      <c r="J4654" s="1"/>
      <c r="K4654" s="99"/>
      <c r="L4654" s="99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</row>
    <row r="4655" spans="4:35">
      <c r="D4655" s="1"/>
      <c r="E4655" s="1"/>
      <c r="F4655" s="1"/>
      <c r="G4655" s="1"/>
      <c r="H4655" s="1"/>
      <c r="I4655" s="99"/>
      <c r="J4655" s="1"/>
      <c r="K4655" s="99"/>
      <c r="L4655" s="99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99"/>
      <c r="Z4655" s="1"/>
      <c r="AA4655" s="1"/>
      <c r="AB4655" s="1"/>
      <c r="AC4655" s="99"/>
      <c r="AD4655" s="1"/>
      <c r="AE4655" s="1"/>
      <c r="AF4655" s="1"/>
      <c r="AG4655" s="1"/>
      <c r="AH4655" s="1"/>
      <c r="AI4655" s="1"/>
    </row>
    <row r="4656" spans="4:35">
      <c r="D4656" s="1"/>
      <c r="E4656" s="1"/>
      <c r="F4656" s="1"/>
      <c r="G4656" s="1"/>
      <c r="H4656" s="1"/>
      <c r="I4656" s="99"/>
      <c r="J4656" s="1"/>
      <c r="K4656" s="99"/>
      <c r="L4656" s="99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</row>
    <row r="4657" spans="4:35">
      <c r="D4657" s="1"/>
      <c r="E4657" s="1"/>
      <c r="F4657" s="1"/>
      <c r="G4657" s="1"/>
      <c r="H4657" s="1"/>
      <c r="I4657" s="99"/>
      <c r="J4657" s="1"/>
      <c r="K4657" s="99"/>
      <c r="L4657" s="99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99"/>
      <c r="Z4657" s="1"/>
      <c r="AA4657" s="1"/>
      <c r="AB4657" s="1"/>
      <c r="AC4657" s="99"/>
      <c r="AD4657" s="1"/>
      <c r="AE4657" s="1"/>
      <c r="AF4657" s="1"/>
      <c r="AG4657" s="1"/>
      <c r="AH4657" s="1"/>
      <c r="AI4657" s="1"/>
    </row>
    <row r="4658" spans="4:35">
      <c r="D4658" s="1"/>
      <c r="E4658" s="1"/>
      <c r="F4658" s="1"/>
      <c r="G4658" s="1"/>
      <c r="H4658" s="1"/>
      <c r="I4658" s="99"/>
      <c r="J4658" s="1"/>
      <c r="K4658" s="99"/>
      <c r="L4658" s="99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99"/>
      <c r="Z4658" s="1"/>
      <c r="AA4658" s="1"/>
      <c r="AB4658" s="1"/>
      <c r="AC4658" s="99"/>
      <c r="AD4658" s="1"/>
      <c r="AE4658" s="1"/>
      <c r="AF4658" s="1"/>
      <c r="AG4658" s="1"/>
      <c r="AH4658" s="1"/>
      <c r="AI4658" s="1"/>
    </row>
    <row r="4659" spans="4:35">
      <c r="D4659" s="1"/>
      <c r="E4659" s="1"/>
      <c r="F4659" s="1"/>
      <c r="G4659" s="1"/>
      <c r="H4659" s="1"/>
      <c r="I4659" s="99"/>
      <c r="J4659" s="1"/>
      <c r="K4659" s="99"/>
      <c r="L4659" s="99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99"/>
      <c r="Z4659" s="1"/>
      <c r="AA4659" s="1"/>
      <c r="AB4659" s="1"/>
      <c r="AC4659" s="99"/>
      <c r="AD4659" s="1"/>
      <c r="AE4659" s="1"/>
      <c r="AF4659" s="1"/>
      <c r="AG4659" s="1"/>
      <c r="AH4659" s="1"/>
      <c r="AI4659" s="1"/>
    </row>
    <row r="4660" spans="4:35">
      <c r="D4660" s="1"/>
      <c r="E4660" s="1"/>
      <c r="F4660" s="1"/>
      <c r="G4660" s="1"/>
      <c r="H4660" s="1"/>
      <c r="I4660" s="99"/>
      <c r="J4660" s="1"/>
      <c r="K4660" s="99"/>
      <c r="L4660" s="99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</row>
    <row r="4661" spans="4:35">
      <c r="D4661" s="1"/>
      <c r="E4661" s="1"/>
      <c r="F4661" s="1"/>
      <c r="G4661" s="1"/>
      <c r="H4661" s="1"/>
      <c r="I4661" s="99"/>
      <c r="J4661" s="1"/>
      <c r="K4661" s="99"/>
      <c r="L4661" s="99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99"/>
      <c r="Z4661" s="1"/>
      <c r="AA4661" s="1"/>
      <c r="AB4661" s="1"/>
      <c r="AC4661" s="99"/>
      <c r="AD4661" s="1"/>
      <c r="AE4661" s="1"/>
      <c r="AF4661" s="1"/>
      <c r="AG4661" s="1"/>
      <c r="AH4661" s="1"/>
      <c r="AI4661" s="1"/>
    </row>
    <row r="4662" spans="4:35">
      <c r="D4662" s="1"/>
      <c r="E4662" s="1"/>
      <c r="F4662" s="1"/>
      <c r="G4662" s="1"/>
      <c r="H4662" s="1"/>
      <c r="I4662" s="99"/>
      <c r="J4662" s="1"/>
      <c r="K4662" s="99"/>
      <c r="L4662" s="99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</row>
    <row r="4663" spans="4:35">
      <c r="D4663" s="1"/>
      <c r="E4663" s="1"/>
      <c r="F4663" s="1"/>
      <c r="G4663" s="1"/>
      <c r="H4663" s="1"/>
      <c r="I4663" s="99"/>
      <c r="J4663" s="1"/>
      <c r="K4663" s="99"/>
      <c r="L4663" s="99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99"/>
      <c r="Z4663" s="1"/>
      <c r="AA4663" s="1"/>
      <c r="AB4663" s="1"/>
      <c r="AC4663" s="99"/>
      <c r="AD4663" s="1"/>
      <c r="AE4663" s="1"/>
      <c r="AF4663" s="1"/>
      <c r="AG4663" s="1"/>
      <c r="AH4663" s="1"/>
      <c r="AI4663" s="1"/>
    </row>
    <row r="4664" spans="4:35">
      <c r="D4664" s="1"/>
      <c r="E4664" s="1"/>
      <c r="F4664" s="1"/>
      <c r="G4664" s="1"/>
      <c r="H4664" s="1"/>
      <c r="I4664" s="99"/>
      <c r="J4664" s="1"/>
      <c r="K4664" s="99"/>
      <c r="L4664" s="99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</row>
    <row r="4665" spans="4:35">
      <c r="D4665" s="1"/>
      <c r="E4665" s="1"/>
      <c r="F4665" s="1"/>
      <c r="G4665" s="1"/>
      <c r="H4665" s="1"/>
      <c r="I4665" s="99"/>
      <c r="J4665" s="1"/>
      <c r="K4665" s="99"/>
      <c r="L4665" s="99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99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</row>
    <row r="4666" spans="4:35">
      <c r="D4666" s="1"/>
      <c r="E4666" s="1"/>
      <c r="F4666" s="1"/>
      <c r="G4666" s="1"/>
      <c r="H4666" s="1"/>
      <c r="I4666" s="99"/>
      <c r="J4666" s="1"/>
      <c r="K4666" s="99"/>
      <c r="L4666" s="99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</row>
    <row r="4667" spans="4:35">
      <c r="D4667" s="1"/>
      <c r="E4667" s="1"/>
      <c r="F4667" s="1"/>
      <c r="G4667" s="1"/>
      <c r="H4667" s="1"/>
      <c r="I4667" s="99"/>
      <c r="J4667" s="1"/>
      <c r="K4667" s="99"/>
      <c r="L4667" s="99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99"/>
      <c r="Z4667" s="1"/>
      <c r="AA4667" s="1"/>
      <c r="AB4667" s="1"/>
      <c r="AC4667" s="99"/>
      <c r="AD4667" s="1"/>
      <c r="AE4667" s="1"/>
      <c r="AF4667" s="1"/>
      <c r="AG4667" s="1"/>
      <c r="AH4667" s="1"/>
      <c r="AI4667" s="1"/>
    </row>
    <row r="4668" spans="4:35">
      <c r="D4668" s="1"/>
      <c r="E4668" s="1"/>
      <c r="F4668" s="1"/>
      <c r="G4668" s="1"/>
      <c r="H4668" s="1"/>
      <c r="I4668" s="99"/>
      <c r="J4668" s="1"/>
      <c r="K4668" s="99"/>
      <c r="L4668" s="99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99"/>
      <c r="Z4668" s="1"/>
      <c r="AA4668" s="1"/>
      <c r="AB4668" s="1"/>
      <c r="AC4668" s="99"/>
      <c r="AD4668" s="1"/>
      <c r="AE4668" s="1"/>
      <c r="AF4668" s="1"/>
      <c r="AG4668" s="1"/>
      <c r="AH4668" s="1"/>
      <c r="AI4668" s="1"/>
    </row>
    <row r="4669" spans="4:35">
      <c r="D4669" s="1"/>
      <c r="E4669" s="1"/>
      <c r="F4669" s="1"/>
      <c r="G4669" s="1"/>
      <c r="H4669" s="1"/>
      <c r="I4669" s="99"/>
      <c r="J4669" s="1"/>
      <c r="K4669" s="99"/>
      <c r="L4669" s="99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99"/>
      <c r="Z4669" s="1"/>
      <c r="AA4669" s="1"/>
      <c r="AB4669" s="1"/>
      <c r="AC4669" s="99"/>
      <c r="AD4669" s="1"/>
      <c r="AE4669" s="1"/>
      <c r="AF4669" s="1"/>
      <c r="AG4669" s="1"/>
      <c r="AH4669" s="1"/>
      <c r="AI4669" s="1"/>
    </row>
    <row r="4670" spans="4:35">
      <c r="D4670" s="1"/>
      <c r="E4670" s="1"/>
      <c r="F4670" s="1"/>
      <c r="G4670" s="1"/>
      <c r="H4670" s="1"/>
      <c r="I4670" s="99"/>
      <c r="J4670" s="1"/>
      <c r="K4670" s="99"/>
      <c r="L4670" s="99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</row>
    <row r="4671" spans="4:35">
      <c r="D4671" s="1"/>
      <c r="E4671" s="1"/>
      <c r="F4671" s="1"/>
      <c r="G4671" s="1"/>
      <c r="H4671" s="1"/>
      <c r="I4671" s="99"/>
      <c r="J4671" s="1"/>
      <c r="K4671" s="99"/>
      <c r="L4671" s="99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99"/>
      <c r="Z4671" s="1"/>
      <c r="AA4671" s="1"/>
      <c r="AB4671" s="1"/>
      <c r="AC4671" s="99"/>
      <c r="AD4671" s="1"/>
      <c r="AE4671" s="1"/>
      <c r="AF4671" s="1"/>
      <c r="AG4671" s="1"/>
      <c r="AH4671" s="1"/>
      <c r="AI4671" s="1"/>
    </row>
    <row r="4672" spans="4:35">
      <c r="D4672" s="1"/>
      <c r="E4672" s="1"/>
      <c r="F4672" s="1"/>
      <c r="G4672" s="1"/>
      <c r="H4672" s="1"/>
      <c r="I4672" s="99"/>
      <c r="J4672" s="1"/>
      <c r="K4672" s="99"/>
      <c r="L4672" s="99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</row>
    <row r="4673" spans="4:35">
      <c r="D4673" s="1"/>
      <c r="E4673" s="1"/>
      <c r="F4673" s="1"/>
      <c r="G4673" s="1"/>
      <c r="H4673" s="1"/>
      <c r="I4673" s="99"/>
      <c r="J4673" s="1"/>
      <c r="K4673" s="99"/>
      <c r="L4673" s="99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</row>
    <row r="4674" spans="4:35">
      <c r="D4674" s="1"/>
      <c r="E4674" s="1"/>
      <c r="F4674" s="1"/>
      <c r="G4674" s="1"/>
      <c r="H4674" s="1"/>
      <c r="I4674" s="99"/>
      <c r="J4674" s="1"/>
      <c r="K4674" s="99"/>
      <c r="L4674" s="99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</row>
    <row r="4675" spans="4:35">
      <c r="D4675" s="1"/>
      <c r="E4675" s="1"/>
      <c r="F4675" s="1"/>
      <c r="G4675" s="1"/>
      <c r="H4675" s="1"/>
      <c r="I4675" s="99"/>
      <c r="J4675" s="1"/>
      <c r="K4675" s="99"/>
      <c r="L4675" s="99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99"/>
      <c r="Z4675" s="1"/>
      <c r="AA4675" s="1"/>
      <c r="AB4675" s="1"/>
      <c r="AC4675" s="99"/>
      <c r="AD4675" s="1"/>
      <c r="AE4675" s="1"/>
      <c r="AF4675" s="1"/>
      <c r="AG4675" s="1"/>
      <c r="AH4675" s="1"/>
      <c r="AI4675" s="1"/>
    </row>
    <row r="4676" spans="4:35">
      <c r="D4676" s="1"/>
      <c r="E4676" s="1"/>
      <c r="F4676" s="1"/>
      <c r="G4676" s="1"/>
      <c r="H4676" s="1"/>
      <c r="I4676" s="99"/>
      <c r="J4676" s="1"/>
      <c r="K4676" s="99"/>
      <c r="L4676" s="99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99"/>
      <c r="Z4676" s="1"/>
      <c r="AA4676" s="1"/>
      <c r="AB4676" s="1"/>
      <c r="AC4676" s="99"/>
      <c r="AD4676" s="1"/>
      <c r="AE4676" s="1"/>
      <c r="AF4676" s="1"/>
      <c r="AG4676" s="1"/>
      <c r="AH4676" s="1"/>
      <c r="AI4676" s="1"/>
    </row>
    <row r="4677" spans="4:35">
      <c r="D4677" s="1"/>
      <c r="E4677" s="1"/>
      <c r="F4677" s="1"/>
      <c r="G4677" s="1"/>
      <c r="H4677" s="1"/>
      <c r="I4677" s="99"/>
      <c r="J4677" s="1"/>
      <c r="K4677" s="99"/>
      <c r="L4677" s="99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</row>
    <row r="4678" spans="4:35">
      <c r="D4678" s="1"/>
      <c r="E4678" s="1"/>
      <c r="F4678" s="1"/>
      <c r="G4678" s="1"/>
      <c r="H4678" s="1"/>
      <c r="I4678" s="99"/>
      <c r="J4678" s="1"/>
      <c r="K4678" s="99"/>
      <c r="L4678" s="99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99"/>
      <c r="Z4678" s="1"/>
      <c r="AA4678" s="1"/>
      <c r="AB4678" s="1"/>
      <c r="AC4678" s="99"/>
      <c r="AD4678" s="1"/>
      <c r="AE4678" s="1"/>
      <c r="AF4678" s="1"/>
      <c r="AG4678" s="1"/>
      <c r="AH4678" s="1"/>
      <c r="AI4678" s="1"/>
    </row>
    <row r="4679" spans="4:35">
      <c r="D4679" s="1"/>
      <c r="E4679" s="1"/>
      <c r="F4679" s="1"/>
      <c r="G4679" s="1"/>
      <c r="H4679" s="1"/>
      <c r="I4679" s="99"/>
      <c r="J4679" s="1"/>
      <c r="K4679" s="99"/>
      <c r="L4679" s="99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99"/>
      <c r="Z4679" s="1"/>
      <c r="AA4679" s="1"/>
      <c r="AB4679" s="1"/>
      <c r="AC4679" s="99"/>
      <c r="AD4679" s="1"/>
      <c r="AE4679" s="1"/>
      <c r="AF4679" s="1"/>
      <c r="AG4679" s="1"/>
      <c r="AH4679" s="1"/>
      <c r="AI4679" s="1"/>
    </row>
    <row r="4680" spans="4:35">
      <c r="D4680" s="1"/>
      <c r="E4680" s="1"/>
      <c r="F4680" s="1"/>
      <c r="G4680" s="1"/>
      <c r="H4680" s="1"/>
      <c r="I4680" s="99"/>
      <c r="J4680" s="1"/>
      <c r="K4680" s="99"/>
      <c r="L4680" s="99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</row>
    <row r="4681" spans="4:35">
      <c r="D4681" s="1"/>
      <c r="E4681" s="1"/>
      <c r="F4681" s="1"/>
      <c r="G4681" s="1"/>
      <c r="H4681" s="1"/>
      <c r="I4681" s="99"/>
      <c r="J4681" s="1"/>
      <c r="K4681" s="99"/>
      <c r="L4681" s="99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</row>
    <row r="4682" spans="4:35">
      <c r="D4682" s="1"/>
      <c r="E4682" s="1"/>
      <c r="F4682" s="1"/>
      <c r="G4682" s="1"/>
      <c r="H4682" s="1"/>
      <c r="I4682" s="99"/>
      <c r="J4682" s="1"/>
      <c r="K4682" s="99"/>
      <c r="L4682" s="99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99"/>
      <c r="Z4682" s="1"/>
      <c r="AA4682" s="1"/>
      <c r="AB4682" s="1"/>
      <c r="AC4682" s="99"/>
      <c r="AD4682" s="1"/>
      <c r="AE4682" s="1"/>
      <c r="AF4682" s="1"/>
      <c r="AG4682" s="1"/>
      <c r="AH4682" s="1"/>
      <c r="AI4682" s="1"/>
    </row>
    <row r="4683" spans="4:35">
      <c r="D4683" s="1"/>
      <c r="E4683" s="1"/>
      <c r="F4683" s="1"/>
      <c r="G4683" s="1"/>
      <c r="H4683" s="1"/>
      <c r="I4683" s="99"/>
      <c r="J4683" s="1"/>
      <c r="K4683" s="99"/>
      <c r="L4683" s="99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</row>
    <row r="4684" spans="4:35">
      <c r="D4684" s="1"/>
      <c r="E4684" s="1"/>
      <c r="F4684" s="1"/>
      <c r="G4684" s="1"/>
      <c r="H4684" s="1"/>
      <c r="I4684" s="99"/>
      <c r="J4684" s="1"/>
      <c r="K4684" s="99"/>
      <c r="L4684" s="99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</row>
    <row r="4685" spans="4:35">
      <c r="D4685" s="1"/>
      <c r="E4685" s="1"/>
      <c r="F4685" s="1"/>
      <c r="G4685" s="1"/>
      <c r="H4685" s="1"/>
      <c r="I4685" s="99"/>
      <c r="J4685" s="1"/>
      <c r="K4685" s="99"/>
      <c r="L4685" s="99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99"/>
      <c r="Z4685" s="1"/>
      <c r="AA4685" s="1"/>
      <c r="AB4685" s="1"/>
      <c r="AC4685" s="99"/>
      <c r="AD4685" s="1"/>
      <c r="AE4685" s="1"/>
      <c r="AF4685" s="1"/>
      <c r="AG4685" s="1"/>
      <c r="AH4685" s="1"/>
      <c r="AI4685" s="1"/>
    </row>
    <row r="4686" spans="4:35">
      <c r="D4686" s="1"/>
      <c r="E4686" s="1"/>
      <c r="F4686" s="1"/>
      <c r="G4686" s="1"/>
      <c r="H4686" s="1"/>
      <c r="I4686" s="99"/>
      <c r="J4686" s="1"/>
      <c r="K4686" s="99"/>
      <c r="L4686" s="99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</row>
    <row r="4687" spans="4:35">
      <c r="D4687" s="1"/>
      <c r="E4687" s="1"/>
      <c r="F4687" s="1"/>
      <c r="G4687" s="1"/>
      <c r="H4687" s="1"/>
      <c r="I4687" s="99"/>
      <c r="J4687" s="1"/>
      <c r="K4687" s="99"/>
      <c r="L4687" s="99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99"/>
      <c r="Z4687" s="1"/>
      <c r="AA4687" s="1"/>
      <c r="AB4687" s="1"/>
      <c r="AC4687" s="99"/>
      <c r="AD4687" s="1"/>
      <c r="AE4687" s="1"/>
      <c r="AF4687" s="1"/>
      <c r="AG4687" s="1"/>
      <c r="AH4687" s="1"/>
      <c r="AI4687" s="1"/>
    </row>
    <row r="4688" spans="4:35">
      <c r="D4688" s="1"/>
      <c r="E4688" s="1"/>
      <c r="F4688" s="1"/>
      <c r="G4688" s="1"/>
      <c r="H4688" s="1"/>
      <c r="I4688" s="99"/>
      <c r="J4688" s="1"/>
      <c r="K4688" s="99"/>
      <c r="L4688" s="99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99"/>
      <c r="Z4688" s="1"/>
      <c r="AA4688" s="1"/>
      <c r="AB4688" s="1"/>
      <c r="AC4688" s="99"/>
      <c r="AD4688" s="1"/>
      <c r="AE4688" s="1"/>
      <c r="AF4688" s="1"/>
      <c r="AG4688" s="1"/>
      <c r="AH4688" s="1"/>
      <c r="AI4688" s="1"/>
    </row>
    <row r="4689" spans="4:35">
      <c r="D4689" s="1"/>
      <c r="E4689" s="1"/>
      <c r="F4689" s="1"/>
      <c r="G4689" s="1"/>
      <c r="H4689" s="1"/>
      <c r="I4689" s="99"/>
      <c r="J4689" s="1"/>
      <c r="K4689" s="99"/>
      <c r="L4689" s="99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</row>
    <row r="4690" spans="4:35">
      <c r="D4690" s="1"/>
      <c r="E4690" s="1"/>
      <c r="F4690" s="1"/>
      <c r="G4690" s="1"/>
      <c r="H4690" s="1"/>
      <c r="I4690" s="99"/>
      <c r="J4690" s="1"/>
      <c r="K4690" s="99"/>
      <c r="L4690" s="99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99"/>
      <c r="Z4690" s="1"/>
      <c r="AA4690" s="1"/>
      <c r="AB4690" s="1"/>
      <c r="AC4690" s="99"/>
      <c r="AD4690" s="1"/>
      <c r="AE4690" s="1"/>
      <c r="AF4690" s="1"/>
      <c r="AG4690" s="1"/>
      <c r="AH4690" s="1"/>
      <c r="AI4690" s="1"/>
    </row>
    <row r="4691" spans="4:35">
      <c r="D4691" s="1"/>
      <c r="E4691" s="1"/>
      <c r="F4691" s="1"/>
      <c r="G4691" s="1"/>
      <c r="H4691" s="1"/>
      <c r="I4691" s="99"/>
      <c r="J4691" s="1"/>
      <c r="K4691" s="99"/>
      <c r="L4691" s="99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99"/>
      <c r="Z4691" s="1"/>
      <c r="AA4691" s="1"/>
      <c r="AB4691" s="1"/>
      <c r="AC4691" s="99"/>
      <c r="AD4691" s="1"/>
      <c r="AE4691" s="1"/>
      <c r="AF4691" s="1"/>
      <c r="AG4691" s="1"/>
      <c r="AH4691" s="1"/>
      <c r="AI4691" s="1"/>
    </row>
    <row r="4692" spans="4:35">
      <c r="D4692" s="1"/>
      <c r="E4692" s="1"/>
      <c r="F4692" s="1"/>
      <c r="G4692" s="1"/>
      <c r="H4692" s="1"/>
      <c r="I4692" s="99"/>
      <c r="J4692" s="1"/>
      <c r="K4692" s="99"/>
      <c r="L4692" s="99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99"/>
      <c r="Z4692" s="1"/>
      <c r="AA4692" s="1"/>
      <c r="AB4692" s="1"/>
      <c r="AC4692" s="99"/>
      <c r="AD4692" s="1"/>
      <c r="AE4692" s="1"/>
      <c r="AF4692" s="1"/>
      <c r="AG4692" s="1"/>
      <c r="AH4692" s="1"/>
      <c r="AI4692" s="1"/>
    </row>
    <row r="4693" spans="4:35">
      <c r="D4693" s="1"/>
      <c r="E4693" s="1"/>
      <c r="F4693" s="1"/>
      <c r="G4693" s="1"/>
      <c r="H4693" s="1"/>
      <c r="I4693" s="99"/>
      <c r="J4693" s="1"/>
      <c r="K4693" s="99"/>
      <c r="L4693" s="99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</row>
    <row r="4694" spans="4:35">
      <c r="D4694" s="1"/>
      <c r="E4694" s="1"/>
      <c r="F4694" s="1"/>
      <c r="G4694" s="1"/>
      <c r="H4694" s="1"/>
      <c r="I4694" s="99"/>
      <c r="J4694" s="1"/>
      <c r="K4694" s="99"/>
      <c r="L4694" s="99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99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</row>
    <row r="4695" spans="4:35">
      <c r="D4695" s="1"/>
      <c r="E4695" s="1"/>
      <c r="F4695" s="1"/>
      <c r="G4695" s="1"/>
      <c r="H4695" s="1"/>
      <c r="I4695" s="99"/>
      <c r="J4695" s="1"/>
      <c r="K4695" s="99"/>
      <c r="L4695" s="99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99"/>
      <c r="Z4695" s="1"/>
      <c r="AA4695" s="1"/>
      <c r="AB4695" s="1"/>
      <c r="AC4695" s="99"/>
      <c r="AD4695" s="1"/>
      <c r="AE4695" s="1"/>
      <c r="AF4695" s="1"/>
      <c r="AG4695" s="1"/>
      <c r="AH4695" s="1"/>
      <c r="AI4695" s="1"/>
    </row>
    <row r="4696" spans="4:35">
      <c r="D4696" s="1"/>
      <c r="E4696" s="1"/>
      <c r="F4696" s="1"/>
      <c r="G4696" s="1"/>
      <c r="H4696" s="1"/>
      <c r="I4696" s="99"/>
      <c r="J4696" s="1"/>
      <c r="K4696" s="99"/>
      <c r="L4696" s="99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99"/>
      <c r="Z4696" s="1"/>
      <c r="AA4696" s="1"/>
      <c r="AB4696" s="1"/>
      <c r="AC4696" s="99"/>
      <c r="AD4696" s="1"/>
      <c r="AE4696" s="1"/>
      <c r="AF4696" s="1"/>
      <c r="AG4696" s="1"/>
      <c r="AH4696" s="1"/>
      <c r="AI4696" s="1"/>
    </row>
    <row r="4697" spans="4:35">
      <c r="D4697" s="1"/>
      <c r="E4697" s="1"/>
      <c r="F4697" s="1"/>
      <c r="G4697" s="1"/>
      <c r="H4697" s="1"/>
      <c r="I4697" s="99"/>
      <c r="J4697" s="1"/>
      <c r="K4697" s="99"/>
      <c r="L4697" s="99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99"/>
      <c r="Z4697" s="1"/>
      <c r="AA4697" s="1"/>
      <c r="AB4697" s="1"/>
      <c r="AC4697" s="99"/>
      <c r="AD4697" s="1"/>
      <c r="AE4697" s="1"/>
      <c r="AF4697" s="1"/>
      <c r="AG4697" s="1"/>
      <c r="AH4697" s="1"/>
      <c r="AI4697" s="1"/>
    </row>
    <row r="4698" spans="4:35">
      <c r="D4698" s="1"/>
      <c r="E4698" s="1"/>
      <c r="F4698" s="1"/>
      <c r="G4698" s="1"/>
      <c r="H4698" s="1"/>
      <c r="I4698" s="99"/>
      <c r="J4698" s="1"/>
      <c r="K4698" s="99"/>
      <c r="L4698" s="99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</row>
    <row r="4699" spans="4:35">
      <c r="D4699" s="1"/>
      <c r="E4699" s="1"/>
      <c r="F4699" s="1"/>
      <c r="G4699" s="1"/>
      <c r="H4699" s="1"/>
      <c r="I4699" s="99"/>
      <c r="J4699" s="1"/>
      <c r="K4699" s="99"/>
      <c r="L4699" s="99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99"/>
      <c r="Z4699" s="1"/>
      <c r="AA4699" s="1"/>
      <c r="AB4699" s="1"/>
      <c r="AC4699" s="99"/>
      <c r="AD4699" s="1"/>
      <c r="AE4699" s="1"/>
      <c r="AF4699" s="1"/>
      <c r="AG4699" s="1"/>
      <c r="AH4699" s="1"/>
      <c r="AI4699" s="1"/>
    </row>
    <row r="4700" spans="4:35">
      <c r="D4700" s="1"/>
      <c r="E4700" s="1"/>
      <c r="F4700" s="1"/>
      <c r="G4700" s="1"/>
      <c r="H4700" s="1"/>
      <c r="I4700" s="99"/>
      <c r="J4700" s="1"/>
      <c r="K4700" s="99"/>
      <c r="L4700" s="99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</row>
    <row r="4701" spans="4:35">
      <c r="D4701" s="1"/>
      <c r="E4701" s="1"/>
      <c r="F4701" s="1"/>
      <c r="G4701" s="1"/>
      <c r="H4701" s="1"/>
      <c r="I4701" s="99"/>
      <c r="J4701" s="1"/>
      <c r="K4701" s="99"/>
      <c r="L4701" s="99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</row>
    <row r="4702" spans="4:35">
      <c r="D4702" s="1"/>
      <c r="E4702" s="1"/>
      <c r="F4702" s="1"/>
      <c r="G4702" s="1"/>
      <c r="H4702" s="1"/>
      <c r="I4702" s="99"/>
      <c r="J4702" s="1"/>
      <c r="K4702" s="99"/>
      <c r="L4702" s="99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</row>
    <row r="4703" spans="4:35">
      <c r="D4703" s="1"/>
      <c r="E4703" s="1"/>
      <c r="F4703" s="1"/>
      <c r="G4703" s="1"/>
      <c r="H4703" s="1"/>
      <c r="I4703" s="99"/>
      <c r="J4703" s="1"/>
      <c r="K4703" s="99"/>
      <c r="L4703" s="99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</row>
    <row r="4704" spans="4:35">
      <c r="D4704" s="1"/>
      <c r="E4704" s="1"/>
      <c r="F4704" s="1"/>
      <c r="G4704" s="1"/>
      <c r="H4704" s="1"/>
      <c r="I4704" s="99"/>
      <c r="J4704" s="1"/>
      <c r="K4704" s="99"/>
      <c r="L4704" s="99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</row>
    <row r="4705" spans="4:35">
      <c r="D4705" s="1"/>
      <c r="E4705" s="1"/>
      <c r="F4705" s="1"/>
      <c r="G4705" s="1"/>
      <c r="H4705" s="1"/>
      <c r="I4705" s="99"/>
      <c r="J4705" s="1"/>
      <c r="K4705" s="99"/>
      <c r="L4705" s="99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</row>
    <row r="4706" spans="4:35">
      <c r="D4706" s="1"/>
      <c r="E4706" s="1"/>
      <c r="F4706" s="1"/>
      <c r="G4706" s="1"/>
      <c r="H4706" s="1"/>
      <c r="I4706" s="99"/>
      <c r="J4706" s="1"/>
      <c r="K4706" s="99"/>
      <c r="L4706" s="99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</row>
    <row r="4707" spans="4:35">
      <c r="D4707" s="1"/>
      <c r="E4707" s="1"/>
      <c r="F4707" s="1"/>
      <c r="G4707" s="1"/>
      <c r="H4707" s="1"/>
      <c r="I4707" s="99"/>
      <c r="J4707" s="1"/>
      <c r="K4707" s="99"/>
      <c r="L4707" s="99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99"/>
      <c r="Z4707" s="1"/>
      <c r="AA4707" s="1"/>
      <c r="AB4707" s="1"/>
      <c r="AC4707" s="99"/>
      <c r="AD4707" s="1"/>
      <c r="AE4707" s="1"/>
      <c r="AF4707" s="1"/>
      <c r="AG4707" s="1"/>
      <c r="AH4707" s="1"/>
      <c r="AI4707" s="1"/>
    </row>
    <row r="4708" spans="4:35">
      <c r="D4708" s="1"/>
      <c r="E4708" s="1"/>
      <c r="F4708" s="1"/>
      <c r="G4708" s="1"/>
      <c r="H4708" s="1"/>
      <c r="I4708" s="99"/>
      <c r="J4708" s="1"/>
      <c r="K4708" s="99"/>
      <c r="L4708" s="99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</row>
    <row r="4709" spans="4:35">
      <c r="D4709" s="1"/>
      <c r="E4709" s="1"/>
      <c r="F4709" s="1"/>
      <c r="G4709" s="1"/>
      <c r="H4709" s="1"/>
      <c r="I4709" s="99"/>
      <c r="J4709" s="1"/>
      <c r="K4709" s="99"/>
      <c r="L4709" s="99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</row>
    <row r="4710" spans="4:35">
      <c r="D4710" s="1"/>
      <c r="E4710" s="1"/>
      <c r="F4710" s="1"/>
      <c r="G4710" s="1"/>
      <c r="H4710" s="1"/>
      <c r="I4710" s="99"/>
      <c r="J4710" s="1"/>
      <c r="K4710" s="99"/>
      <c r="L4710" s="99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</row>
    <row r="4711" spans="4:35">
      <c r="D4711" s="1"/>
      <c r="E4711" s="1"/>
      <c r="F4711" s="1"/>
      <c r="G4711" s="1"/>
      <c r="H4711" s="1"/>
      <c r="I4711" s="99"/>
      <c r="J4711" s="1"/>
      <c r="K4711" s="99"/>
      <c r="L4711" s="99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</row>
    <row r="4712" spans="4:35">
      <c r="D4712" s="1"/>
      <c r="E4712" s="1"/>
      <c r="F4712" s="1"/>
      <c r="G4712" s="1"/>
      <c r="H4712" s="1"/>
      <c r="I4712" s="99"/>
      <c r="J4712" s="1"/>
      <c r="K4712" s="99"/>
      <c r="L4712" s="99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99"/>
      <c r="Z4712" s="1"/>
      <c r="AA4712" s="1"/>
      <c r="AB4712" s="1"/>
      <c r="AC4712" s="99"/>
      <c r="AD4712" s="1"/>
      <c r="AE4712" s="1"/>
      <c r="AF4712" s="1"/>
      <c r="AG4712" s="1"/>
      <c r="AH4712" s="1"/>
      <c r="AI4712" s="1"/>
    </row>
    <row r="4713" spans="4:35">
      <c r="D4713" s="1"/>
      <c r="E4713" s="1"/>
      <c r="F4713" s="1"/>
      <c r="G4713" s="1"/>
      <c r="H4713" s="1"/>
      <c r="I4713" s="99"/>
      <c r="J4713" s="1"/>
      <c r="K4713" s="99"/>
      <c r="L4713" s="99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</row>
    <row r="4714" spans="4:35">
      <c r="D4714" s="1"/>
      <c r="E4714" s="1"/>
      <c r="F4714" s="1"/>
      <c r="G4714" s="1"/>
      <c r="H4714" s="1"/>
      <c r="I4714" s="99"/>
      <c r="J4714" s="1"/>
      <c r="K4714" s="99"/>
      <c r="L4714" s="99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99"/>
      <c r="Z4714" s="1"/>
      <c r="AA4714" s="1"/>
      <c r="AB4714" s="1"/>
      <c r="AC4714" s="99"/>
      <c r="AD4714" s="1"/>
      <c r="AE4714" s="1"/>
      <c r="AF4714" s="1"/>
      <c r="AG4714" s="1"/>
      <c r="AH4714" s="1"/>
      <c r="AI4714" s="1"/>
    </row>
    <row r="4715" spans="4:35">
      <c r="D4715" s="1"/>
      <c r="E4715" s="1"/>
      <c r="F4715" s="1"/>
      <c r="G4715" s="1"/>
      <c r="H4715" s="1"/>
      <c r="I4715" s="99"/>
      <c r="J4715" s="1"/>
      <c r="K4715" s="99"/>
      <c r="L4715" s="99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99"/>
      <c r="Z4715" s="1"/>
      <c r="AA4715" s="1"/>
      <c r="AB4715" s="1"/>
      <c r="AC4715" s="99"/>
      <c r="AD4715" s="1"/>
      <c r="AE4715" s="1"/>
      <c r="AF4715" s="1"/>
      <c r="AG4715" s="1"/>
      <c r="AH4715" s="1"/>
      <c r="AI4715" s="1"/>
    </row>
    <row r="4716" spans="4:35">
      <c r="D4716" s="1"/>
      <c r="E4716" s="1"/>
      <c r="F4716" s="1"/>
      <c r="G4716" s="1"/>
      <c r="H4716" s="1"/>
      <c r="I4716" s="99"/>
      <c r="J4716" s="1"/>
      <c r="K4716" s="99"/>
      <c r="L4716" s="99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</row>
    <row r="4717" spans="4:35">
      <c r="D4717" s="1"/>
      <c r="E4717" s="1"/>
      <c r="F4717" s="1"/>
      <c r="G4717" s="1"/>
      <c r="H4717" s="1"/>
      <c r="I4717" s="99"/>
      <c r="J4717" s="1"/>
      <c r="K4717" s="99"/>
      <c r="L4717" s="99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99"/>
      <c r="Z4717" s="1"/>
      <c r="AA4717" s="1"/>
      <c r="AB4717" s="1"/>
      <c r="AC4717" s="99"/>
      <c r="AD4717" s="1"/>
      <c r="AE4717" s="1"/>
      <c r="AF4717" s="1"/>
      <c r="AG4717" s="1"/>
      <c r="AH4717" s="1"/>
      <c r="AI4717" s="1"/>
    </row>
    <row r="4718" spans="4:35">
      <c r="D4718" s="1"/>
      <c r="E4718" s="1"/>
      <c r="F4718" s="1"/>
      <c r="G4718" s="1"/>
      <c r="H4718" s="1"/>
      <c r="I4718" s="99"/>
      <c r="J4718" s="1"/>
      <c r="K4718" s="99"/>
      <c r="L4718" s="99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99"/>
      <c r="Z4718" s="1"/>
      <c r="AA4718" s="1"/>
      <c r="AB4718" s="1"/>
      <c r="AC4718" s="99"/>
      <c r="AD4718" s="1"/>
      <c r="AE4718" s="1"/>
      <c r="AF4718" s="1"/>
      <c r="AG4718" s="1"/>
      <c r="AH4718" s="1"/>
      <c r="AI4718" s="1"/>
    </row>
    <row r="4719" spans="4:35">
      <c r="D4719" s="1"/>
      <c r="E4719" s="1"/>
      <c r="F4719" s="1"/>
      <c r="G4719" s="1"/>
      <c r="H4719" s="1"/>
      <c r="I4719" s="99"/>
      <c r="J4719" s="1"/>
      <c r="K4719" s="99"/>
      <c r="L4719" s="99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99"/>
      <c r="Z4719" s="1"/>
      <c r="AA4719" s="1"/>
      <c r="AB4719" s="1"/>
      <c r="AC4719" s="99"/>
      <c r="AD4719" s="1"/>
      <c r="AE4719" s="1"/>
      <c r="AF4719" s="1"/>
      <c r="AG4719" s="1"/>
      <c r="AH4719" s="1"/>
      <c r="AI4719" s="1"/>
    </row>
    <row r="4720" spans="4:35">
      <c r="D4720" s="1"/>
      <c r="E4720" s="1"/>
      <c r="F4720" s="1"/>
      <c r="G4720" s="1"/>
      <c r="H4720" s="1"/>
      <c r="I4720" s="99"/>
      <c r="J4720" s="1"/>
      <c r="K4720" s="99"/>
      <c r="L4720" s="99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99"/>
      <c r="Z4720" s="1"/>
      <c r="AA4720" s="1"/>
      <c r="AB4720" s="1"/>
      <c r="AC4720" s="99"/>
      <c r="AD4720" s="1"/>
      <c r="AE4720" s="1"/>
      <c r="AF4720" s="1"/>
      <c r="AG4720" s="1"/>
      <c r="AH4720" s="1"/>
      <c r="AI4720" s="1"/>
    </row>
    <row r="4721" spans="4:35">
      <c r="D4721" s="1"/>
      <c r="E4721" s="1"/>
      <c r="F4721" s="1"/>
      <c r="G4721" s="1"/>
      <c r="H4721" s="1"/>
      <c r="I4721" s="99"/>
      <c r="J4721" s="1"/>
      <c r="K4721" s="99"/>
      <c r="L4721" s="99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</row>
    <row r="4722" spans="4:35">
      <c r="D4722" s="1"/>
      <c r="E4722" s="1"/>
      <c r="F4722" s="1"/>
      <c r="G4722" s="1"/>
      <c r="H4722" s="1"/>
      <c r="I4722" s="99"/>
      <c r="J4722" s="1"/>
      <c r="K4722" s="99"/>
      <c r="L4722" s="99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99"/>
      <c r="Z4722" s="1"/>
      <c r="AA4722" s="1"/>
      <c r="AB4722" s="1"/>
      <c r="AC4722" s="99"/>
      <c r="AD4722" s="1"/>
      <c r="AE4722" s="1"/>
      <c r="AF4722" s="1"/>
      <c r="AG4722" s="1"/>
      <c r="AH4722" s="1"/>
      <c r="AI4722" s="1"/>
    </row>
    <row r="4723" spans="4:35">
      <c r="D4723" s="1"/>
      <c r="E4723" s="1"/>
      <c r="F4723" s="1"/>
      <c r="G4723" s="1"/>
      <c r="H4723" s="1"/>
      <c r="I4723" s="99"/>
      <c r="J4723" s="1"/>
      <c r="K4723" s="99"/>
      <c r="L4723" s="99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</row>
    <row r="4724" spans="4:35">
      <c r="D4724" s="1"/>
      <c r="E4724" s="1"/>
      <c r="F4724" s="1"/>
      <c r="G4724" s="1"/>
      <c r="H4724" s="1"/>
      <c r="I4724" s="99"/>
      <c r="J4724" s="1"/>
      <c r="K4724" s="99"/>
      <c r="L4724" s="99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</row>
    <row r="4725" spans="4:35">
      <c r="D4725" s="1"/>
      <c r="E4725" s="1"/>
      <c r="F4725" s="1"/>
      <c r="G4725" s="1"/>
      <c r="H4725" s="1"/>
      <c r="I4725" s="99"/>
      <c r="J4725" s="1"/>
      <c r="K4725" s="99"/>
      <c r="L4725" s="99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</row>
    <row r="4726" spans="4:35">
      <c r="D4726" s="1"/>
      <c r="E4726" s="1"/>
      <c r="F4726" s="1"/>
      <c r="G4726" s="1"/>
      <c r="H4726" s="1"/>
      <c r="I4726" s="99"/>
      <c r="J4726" s="1"/>
      <c r="K4726" s="99"/>
      <c r="L4726" s="99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</row>
    <row r="4727" spans="4:35">
      <c r="D4727" s="1"/>
      <c r="E4727" s="1"/>
      <c r="F4727" s="1"/>
      <c r="G4727" s="1"/>
      <c r="H4727" s="1"/>
      <c r="I4727" s="99"/>
      <c r="J4727" s="1"/>
      <c r="K4727" s="99"/>
      <c r="L4727" s="99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</row>
    <row r="4728" spans="4:35">
      <c r="D4728" s="1"/>
      <c r="E4728" s="1"/>
      <c r="F4728" s="1"/>
      <c r="G4728" s="1"/>
      <c r="H4728" s="1"/>
      <c r="I4728" s="99"/>
      <c r="J4728" s="1"/>
      <c r="K4728" s="99"/>
      <c r="L4728" s="99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99"/>
      <c r="Z4728" s="1"/>
      <c r="AA4728" s="1"/>
      <c r="AB4728" s="1"/>
      <c r="AC4728" s="99"/>
      <c r="AD4728" s="1"/>
      <c r="AE4728" s="1"/>
      <c r="AF4728" s="1"/>
      <c r="AG4728" s="1"/>
      <c r="AH4728" s="1"/>
      <c r="AI4728" s="1"/>
    </row>
    <row r="4729" spans="4:35">
      <c r="D4729" s="1"/>
      <c r="E4729" s="1"/>
      <c r="F4729" s="1"/>
      <c r="G4729" s="1"/>
      <c r="H4729" s="1"/>
      <c r="I4729" s="99"/>
      <c r="J4729" s="1"/>
      <c r="K4729" s="99"/>
      <c r="L4729" s="99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</row>
    <row r="4730" spans="4:35">
      <c r="D4730" s="1"/>
      <c r="E4730" s="1"/>
      <c r="F4730" s="1"/>
      <c r="G4730" s="1"/>
      <c r="H4730" s="1"/>
      <c r="I4730" s="99"/>
      <c r="J4730" s="1"/>
      <c r="K4730" s="99"/>
      <c r="L4730" s="99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99"/>
      <c r="Z4730" s="1"/>
      <c r="AA4730" s="1"/>
      <c r="AB4730" s="1"/>
      <c r="AC4730" s="99"/>
      <c r="AD4730" s="1"/>
      <c r="AE4730" s="1"/>
      <c r="AF4730" s="1"/>
      <c r="AG4730" s="1"/>
      <c r="AH4730" s="1"/>
      <c r="AI4730" s="1"/>
    </row>
    <row r="4731" spans="4:35">
      <c r="D4731" s="1"/>
      <c r="E4731" s="1"/>
      <c r="F4731" s="1"/>
      <c r="G4731" s="1"/>
      <c r="H4731" s="1"/>
      <c r="I4731" s="99"/>
      <c r="J4731" s="1"/>
      <c r="K4731" s="99"/>
      <c r="L4731" s="99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</row>
    <row r="4732" spans="4:35">
      <c r="D4732" s="1"/>
      <c r="E4732" s="1"/>
      <c r="F4732" s="1"/>
      <c r="G4732" s="1"/>
      <c r="H4732" s="1"/>
      <c r="I4732" s="99"/>
      <c r="J4732" s="1"/>
      <c r="K4732" s="99"/>
      <c r="L4732" s="99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99"/>
      <c r="Z4732" s="1"/>
      <c r="AA4732" s="1"/>
      <c r="AB4732" s="1"/>
      <c r="AC4732" s="99"/>
      <c r="AD4732" s="1"/>
      <c r="AE4732" s="1"/>
      <c r="AF4732" s="1"/>
      <c r="AG4732" s="1"/>
      <c r="AH4732" s="1"/>
      <c r="AI4732" s="1"/>
    </row>
    <row r="4733" spans="4:35">
      <c r="D4733" s="1"/>
      <c r="E4733" s="1"/>
      <c r="F4733" s="1"/>
      <c r="G4733" s="1"/>
      <c r="H4733" s="1"/>
      <c r="I4733" s="99"/>
      <c r="J4733" s="1"/>
      <c r="K4733" s="99"/>
      <c r="L4733" s="99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</row>
    <row r="4734" spans="4:35">
      <c r="D4734" s="1"/>
      <c r="E4734" s="1"/>
      <c r="F4734" s="1"/>
      <c r="G4734" s="1"/>
      <c r="H4734" s="1"/>
      <c r="I4734" s="99"/>
      <c r="J4734" s="1"/>
      <c r="K4734" s="99"/>
      <c r="L4734" s="99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</row>
    <row r="4735" spans="4:35">
      <c r="D4735" s="1"/>
      <c r="E4735" s="1"/>
      <c r="F4735" s="1"/>
      <c r="G4735" s="1"/>
      <c r="H4735" s="1"/>
      <c r="I4735" s="99"/>
      <c r="J4735" s="1"/>
      <c r="K4735" s="99"/>
      <c r="L4735" s="99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99"/>
      <c r="Z4735" s="1"/>
      <c r="AA4735" s="1"/>
      <c r="AB4735" s="1"/>
      <c r="AC4735" s="99"/>
      <c r="AD4735" s="1"/>
      <c r="AE4735" s="1"/>
      <c r="AF4735" s="1"/>
      <c r="AG4735" s="1"/>
      <c r="AH4735" s="1"/>
      <c r="AI4735" s="1"/>
    </row>
    <row r="4736" spans="4:35">
      <c r="D4736" s="1"/>
      <c r="E4736" s="1"/>
      <c r="F4736" s="1"/>
      <c r="G4736" s="1"/>
      <c r="H4736" s="1"/>
      <c r="I4736" s="99"/>
      <c r="J4736" s="1"/>
      <c r="K4736" s="99"/>
      <c r="L4736" s="99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</row>
    <row r="4737" spans="4:35">
      <c r="D4737" s="1"/>
      <c r="E4737" s="1"/>
      <c r="F4737" s="1"/>
      <c r="G4737" s="1"/>
      <c r="H4737" s="1"/>
      <c r="I4737" s="99"/>
      <c r="J4737" s="1"/>
      <c r="K4737" s="99"/>
      <c r="L4737" s="99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99"/>
      <c r="Z4737" s="1"/>
      <c r="AA4737" s="1"/>
      <c r="AB4737" s="1"/>
      <c r="AC4737" s="99"/>
      <c r="AD4737" s="1"/>
      <c r="AE4737" s="1"/>
      <c r="AF4737" s="1"/>
      <c r="AG4737" s="1"/>
      <c r="AH4737" s="1"/>
      <c r="AI4737" s="1"/>
    </row>
    <row r="4738" spans="4:35">
      <c r="D4738" s="1"/>
      <c r="E4738" s="1"/>
      <c r="F4738" s="1"/>
      <c r="G4738" s="1"/>
      <c r="H4738" s="1"/>
      <c r="I4738" s="99"/>
      <c r="J4738" s="1"/>
      <c r="K4738" s="99"/>
      <c r="L4738" s="99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99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</row>
    <row r="4739" spans="4:35">
      <c r="D4739" s="1"/>
      <c r="E4739" s="1"/>
      <c r="F4739" s="1"/>
      <c r="G4739" s="1"/>
      <c r="H4739" s="1"/>
      <c r="I4739" s="99"/>
      <c r="J4739" s="1"/>
      <c r="K4739" s="99"/>
      <c r="L4739" s="99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99"/>
      <c r="Z4739" s="1"/>
      <c r="AA4739" s="1"/>
      <c r="AB4739" s="1"/>
      <c r="AC4739" s="99"/>
      <c r="AD4739" s="1"/>
      <c r="AE4739" s="1"/>
      <c r="AF4739" s="1"/>
      <c r="AG4739" s="1"/>
      <c r="AH4739" s="1"/>
      <c r="AI4739" s="1"/>
    </row>
    <row r="4740" spans="4:35">
      <c r="D4740" s="1"/>
      <c r="E4740" s="1"/>
      <c r="F4740" s="1"/>
      <c r="G4740" s="1"/>
      <c r="H4740" s="1"/>
      <c r="I4740" s="99"/>
      <c r="J4740" s="1"/>
      <c r="K4740" s="99"/>
      <c r="L4740" s="99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</row>
    <row r="4741" spans="4:35">
      <c r="D4741" s="1"/>
      <c r="E4741" s="1"/>
      <c r="F4741" s="1"/>
      <c r="G4741" s="1"/>
      <c r="H4741" s="1"/>
      <c r="I4741" s="99"/>
      <c r="J4741" s="1"/>
      <c r="K4741" s="99"/>
      <c r="L4741" s="99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</row>
    <row r="4742" spans="4:35">
      <c r="D4742" s="1"/>
      <c r="E4742" s="1"/>
      <c r="F4742" s="1"/>
      <c r="G4742" s="1"/>
      <c r="H4742" s="1"/>
      <c r="I4742" s="99"/>
      <c r="J4742" s="1"/>
      <c r="K4742" s="99"/>
      <c r="L4742" s="99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99"/>
      <c r="Z4742" s="1"/>
      <c r="AA4742" s="1"/>
      <c r="AB4742" s="1"/>
      <c r="AC4742" s="99"/>
      <c r="AD4742" s="1"/>
      <c r="AE4742" s="1"/>
      <c r="AF4742" s="1"/>
      <c r="AG4742" s="1"/>
      <c r="AH4742" s="1"/>
      <c r="AI4742" s="1"/>
    </row>
    <row r="4743" spans="4:35">
      <c r="D4743" s="1"/>
      <c r="E4743" s="1"/>
      <c r="F4743" s="1"/>
      <c r="G4743" s="1"/>
      <c r="H4743" s="1"/>
      <c r="I4743" s="99"/>
      <c r="J4743" s="1"/>
      <c r="K4743" s="99"/>
      <c r="L4743" s="99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</row>
    <row r="4744" spans="4:35">
      <c r="D4744" s="1"/>
      <c r="E4744" s="1"/>
      <c r="F4744" s="1"/>
      <c r="G4744" s="1"/>
      <c r="H4744" s="1"/>
      <c r="I4744" s="99"/>
      <c r="J4744" s="1"/>
      <c r="K4744" s="99"/>
      <c r="L4744" s="99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99"/>
      <c r="Z4744" s="1"/>
      <c r="AA4744" s="1"/>
      <c r="AB4744" s="1"/>
      <c r="AC4744" s="99"/>
      <c r="AD4744" s="1"/>
      <c r="AE4744" s="1"/>
      <c r="AF4744" s="1"/>
      <c r="AG4744" s="1"/>
      <c r="AH4744" s="1"/>
      <c r="AI4744" s="1"/>
    </row>
    <row r="4745" spans="4:35">
      <c r="D4745" s="1"/>
      <c r="E4745" s="1"/>
      <c r="F4745" s="1"/>
      <c r="G4745" s="1"/>
      <c r="H4745" s="1"/>
      <c r="I4745" s="99"/>
      <c r="J4745" s="1"/>
      <c r="K4745" s="99"/>
      <c r="L4745" s="99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99"/>
      <c r="Z4745" s="1"/>
      <c r="AA4745" s="1"/>
      <c r="AB4745" s="1"/>
      <c r="AC4745" s="99"/>
      <c r="AD4745" s="1"/>
      <c r="AE4745" s="1"/>
      <c r="AF4745" s="1"/>
      <c r="AG4745" s="1"/>
      <c r="AH4745" s="1"/>
      <c r="AI4745" s="1"/>
    </row>
    <row r="4746" spans="4:35">
      <c r="D4746" s="1"/>
      <c r="E4746" s="1"/>
      <c r="F4746" s="1"/>
      <c r="G4746" s="1"/>
      <c r="H4746" s="1"/>
      <c r="I4746" s="99"/>
      <c r="J4746" s="1"/>
      <c r="K4746" s="99"/>
      <c r="L4746" s="99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</row>
    <row r="4747" spans="4:35">
      <c r="D4747" s="1"/>
      <c r="E4747" s="1"/>
      <c r="F4747" s="1"/>
      <c r="G4747" s="1"/>
      <c r="H4747" s="1"/>
      <c r="I4747" s="99"/>
      <c r="J4747" s="1"/>
      <c r="K4747" s="99"/>
      <c r="L4747" s="99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</row>
    <row r="4748" spans="4:35">
      <c r="D4748" s="1"/>
      <c r="E4748" s="1"/>
      <c r="F4748" s="1"/>
      <c r="G4748" s="1"/>
      <c r="H4748" s="1"/>
      <c r="I4748" s="99"/>
      <c r="J4748" s="1"/>
      <c r="K4748" s="99"/>
      <c r="L4748" s="99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</row>
    <row r="4749" spans="4:35">
      <c r="D4749" s="1"/>
      <c r="E4749" s="1"/>
      <c r="F4749" s="1"/>
      <c r="G4749" s="1"/>
      <c r="H4749" s="1"/>
      <c r="I4749" s="99"/>
      <c r="J4749" s="1"/>
      <c r="K4749" s="99"/>
      <c r="L4749" s="99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99"/>
      <c r="Z4749" s="1"/>
      <c r="AA4749" s="1"/>
      <c r="AB4749" s="1"/>
      <c r="AC4749" s="99"/>
      <c r="AD4749" s="1"/>
      <c r="AE4749" s="1"/>
      <c r="AF4749" s="1"/>
      <c r="AG4749" s="1"/>
      <c r="AH4749" s="1"/>
      <c r="AI4749" s="1"/>
    </row>
    <row r="4750" spans="4:35">
      <c r="D4750" s="1"/>
      <c r="E4750" s="1"/>
      <c r="F4750" s="1"/>
      <c r="G4750" s="1"/>
      <c r="H4750" s="1"/>
      <c r="I4750" s="99"/>
      <c r="J4750" s="1"/>
      <c r="K4750" s="99"/>
      <c r="L4750" s="99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</row>
    <row r="4751" spans="4:35">
      <c r="D4751" s="1"/>
      <c r="E4751" s="1"/>
      <c r="F4751" s="1"/>
      <c r="G4751" s="1"/>
      <c r="H4751" s="1"/>
      <c r="I4751" s="99"/>
      <c r="J4751" s="1"/>
      <c r="K4751" s="99"/>
      <c r="L4751" s="99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99"/>
      <c r="Z4751" s="1"/>
      <c r="AA4751" s="1"/>
      <c r="AB4751" s="1"/>
      <c r="AC4751" s="99"/>
      <c r="AD4751" s="1"/>
      <c r="AE4751" s="1"/>
      <c r="AF4751" s="1"/>
      <c r="AG4751" s="1"/>
      <c r="AH4751" s="1"/>
      <c r="AI4751" s="1"/>
    </row>
    <row r="4752" spans="4:35">
      <c r="D4752" s="1"/>
      <c r="E4752" s="1"/>
      <c r="F4752" s="1"/>
      <c r="G4752" s="1"/>
      <c r="H4752" s="1"/>
      <c r="I4752" s="99"/>
      <c r="J4752" s="1"/>
      <c r="K4752" s="99"/>
      <c r="L4752" s="99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99"/>
      <c r="Z4752" s="1"/>
      <c r="AA4752" s="1"/>
      <c r="AB4752" s="1"/>
      <c r="AC4752" s="99"/>
      <c r="AD4752" s="1"/>
      <c r="AE4752" s="1"/>
      <c r="AF4752" s="1"/>
      <c r="AG4752" s="1"/>
      <c r="AH4752" s="1"/>
      <c r="AI4752" s="1"/>
    </row>
    <row r="4753" spans="4:35">
      <c r="D4753" s="1"/>
      <c r="E4753" s="1"/>
      <c r="F4753" s="1"/>
      <c r="G4753" s="1"/>
      <c r="H4753" s="1"/>
      <c r="I4753" s="99"/>
      <c r="J4753" s="1"/>
      <c r="K4753" s="99"/>
      <c r="L4753" s="99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</row>
    <row r="4754" spans="4:35">
      <c r="D4754" s="1"/>
      <c r="E4754" s="1"/>
      <c r="F4754" s="1"/>
      <c r="G4754" s="1"/>
      <c r="H4754" s="1"/>
      <c r="I4754" s="99"/>
      <c r="J4754" s="1"/>
      <c r="K4754" s="99"/>
      <c r="L4754" s="99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99"/>
      <c r="Z4754" s="1"/>
      <c r="AA4754" s="1"/>
      <c r="AB4754" s="1"/>
      <c r="AC4754" s="99"/>
      <c r="AD4754" s="1"/>
      <c r="AE4754" s="1"/>
      <c r="AF4754" s="1"/>
      <c r="AG4754" s="1"/>
      <c r="AH4754" s="1"/>
      <c r="AI4754" s="1"/>
    </row>
    <row r="4755" spans="4:35">
      <c r="D4755" s="1"/>
      <c r="E4755" s="1"/>
      <c r="F4755" s="1"/>
      <c r="G4755" s="1"/>
      <c r="H4755" s="1"/>
      <c r="I4755" s="99"/>
      <c r="J4755" s="1"/>
      <c r="K4755" s="99"/>
      <c r="L4755" s="99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</row>
    <row r="4756" spans="4:35">
      <c r="D4756" s="1"/>
      <c r="E4756" s="1"/>
      <c r="F4756" s="1"/>
      <c r="G4756" s="1"/>
      <c r="H4756" s="1"/>
      <c r="I4756" s="99"/>
      <c r="J4756" s="1"/>
      <c r="K4756" s="99"/>
      <c r="L4756" s="99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</row>
    <row r="4757" spans="4:35">
      <c r="D4757" s="1"/>
      <c r="E4757" s="1"/>
      <c r="F4757" s="1"/>
      <c r="G4757" s="1"/>
      <c r="H4757" s="1"/>
      <c r="I4757" s="99"/>
      <c r="J4757" s="1"/>
      <c r="K4757" s="99"/>
      <c r="L4757" s="99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</row>
    <row r="4758" spans="4:35">
      <c r="D4758" s="1"/>
      <c r="E4758" s="1"/>
      <c r="F4758" s="1"/>
      <c r="G4758" s="1"/>
      <c r="H4758" s="1"/>
      <c r="I4758" s="99"/>
      <c r="J4758" s="1"/>
      <c r="K4758" s="99"/>
      <c r="L4758" s="99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99"/>
      <c r="Z4758" s="1"/>
      <c r="AA4758" s="1"/>
      <c r="AB4758" s="1"/>
      <c r="AC4758" s="99"/>
      <c r="AD4758" s="1"/>
      <c r="AE4758" s="1"/>
      <c r="AF4758" s="1"/>
      <c r="AG4758" s="1"/>
      <c r="AH4758" s="1"/>
      <c r="AI4758" s="1"/>
    </row>
    <row r="4759" spans="4:35">
      <c r="D4759" s="1"/>
      <c r="E4759" s="1"/>
      <c r="F4759" s="1"/>
      <c r="G4759" s="1"/>
      <c r="H4759" s="1"/>
      <c r="I4759" s="99"/>
      <c r="J4759" s="1"/>
      <c r="K4759" s="99"/>
      <c r="L4759" s="99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</row>
    <row r="4760" spans="4:35">
      <c r="D4760" s="1"/>
      <c r="E4760" s="1"/>
      <c r="F4760" s="1"/>
      <c r="G4760" s="1"/>
      <c r="H4760" s="1"/>
      <c r="I4760" s="99"/>
      <c r="J4760" s="1"/>
      <c r="K4760" s="99"/>
      <c r="L4760" s="99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</row>
    <row r="4761" spans="4:35">
      <c r="D4761" s="1"/>
      <c r="E4761" s="1"/>
      <c r="F4761" s="1"/>
      <c r="G4761" s="1"/>
      <c r="H4761" s="1"/>
      <c r="I4761" s="99"/>
      <c r="J4761" s="1"/>
      <c r="K4761" s="99"/>
      <c r="L4761" s="99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</row>
    <row r="4762" spans="4:35">
      <c r="D4762" s="1"/>
      <c r="E4762" s="1"/>
      <c r="F4762" s="1"/>
      <c r="G4762" s="1"/>
      <c r="H4762" s="1"/>
      <c r="I4762" s="99"/>
      <c r="J4762" s="1"/>
      <c r="K4762" s="99"/>
      <c r="L4762" s="99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</row>
    <row r="4763" spans="4:35">
      <c r="D4763" s="1"/>
      <c r="E4763" s="1"/>
      <c r="F4763" s="1"/>
      <c r="G4763" s="1"/>
      <c r="H4763" s="1"/>
      <c r="I4763" s="99"/>
      <c r="J4763" s="1"/>
      <c r="K4763" s="99"/>
      <c r="L4763" s="99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</row>
    <row r="4764" spans="4:35">
      <c r="D4764" s="1"/>
      <c r="E4764" s="1"/>
      <c r="F4764" s="1"/>
      <c r="G4764" s="1"/>
      <c r="H4764" s="1"/>
      <c r="I4764" s="99"/>
      <c r="J4764" s="1"/>
      <c r="K4764" s="99"/>
      <c r="L4764" s="99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99"/>
      <c r="Z4764" s="1"/>
      <c r="AA4764" s="1"/>
      <c r="AB4764" s="1"/>
      <c r="AC4764" s="99"/>
      <c r="AD4764" s="1"/>
      <c r="AE4764" s="1"/>
      <c r="AF4764" s="1"/>
      <c r="AG4764" s="1"/>
      <c r="AH4764" s="1"/>
      <c r="AI4764" s="1"/>
    </row>
    <row r="4765" spans="4:35">
      <c r="D4765" s="1"/>
      <c r="E4765" s="1"/>
      <c r="F4765" s="1"/>
      <c r="G4765" s="1"/>
      <c r="H4765" s="1"/>
      <c r="I4765" s="99"/>
      <c r="J4765" s="1"/>
      <c r="K4765" s="99"/>
      <c r="L4765" s="99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</row>
    <row r="4766" spans="4:35">
      <c r="D4766" s="1"/>
      <c r="E4766" s="1"/>
      <c r="F4766" s="1"/>
      <c r="G4766" s="1"/>
      <c r="H4766" s="1"/>
      <c r="I4766" s="99"/>
      <c r="J4766" s="1"/>
      <c r="K4766" s="99"/>
      <c r="L4766" s="99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</row>
    <row r="4767" spans="4:35">
      <c r="D4767" s="1"/>
      <c r="E4767" s="1"/>
      <c r="F4767" s="1"/>
      <c r="G4767" s="1"/>
      <c r="H4767" s="1"/>
      <c r="I4767" s="99"/>
      <c r="J4767" s="1"/>
      <c r="K4767" s="99"/>
      <c r="L4767" s="99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</row>
    <row r="4768" spans="4:35">
      <c r="D4768" s="1"/>
      <c r="E4768" s="1"/>
      <c r="F4768" s="1"/>
      <c r="G4768" s="1"/>
      <c r="H4768" s="1"/>
      <c r="I4768" s="99"/>
      <c r="J4768" s="1"/>
      <c r="K4768" s="99"/>
      <c r="L4768" s="99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</row>
    <row r="4769" spans="4:35">
      <c r="D4769" s="1"/>
      <c r="E4769" s="1"/>
      <c r="F4769" s="1"/>
      <c r="G4769" s="1"/>
      <c r="H4769" s="1"/>
      <c r="I4769" s="99"/>
      <c r="J4769" s="1"/>
      <c r="K4769" s="99"/>
      <c r="L4769" s="99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99"/>
      <c r="Z4769" s="1"/>
      <c r="AA4769" s="1"/>
      <c r="AB4769" s="1"/>
      <c r="AC4769" s="99"/>
      <c r="AD4769" s="1"/>
      <c r="AE4769" s="1"/>
      <c r="AF4769" s="1"/>
      <c r="AG4769" s="1"/>
      <c r="AH4769" s="1"/>
      <c r="AI4769" s="1"/>
    </row>
    <row r="4770" spans="4:35">
      <c r="D4770" s="1"/>
      <c r="E4770" s="1"/>
      <c r="F4770" s="1"/>
      <c r="G4770" s="1"/>
      <c r="H4770" s="1"/>
      <c r="I4770" s="99"/>
      <c r="J4770" s="1"/>
      <c r="K4770" s="99"/>
      <c r="L4770" s="99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</row>
    <row r="4771" spans="4:35">
      <c r="D4771" s="1"/>
      <c r="E4771" s="1"/>
      <c r="F4771" s="1"/>
      <c r="G4771" s="1"/>
      <c r="H4771" s="1"/>
      <c r="I4771" s="99"/>
      <c r="J4771" s="1"/>
      <c r="K4771" s="99"/>
      <c r="L4771" s="99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99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</row>
    <row r="4772" spans="4:35">
      <c r="D4772" s="1"/>
      <c r="E4772" s="1"/>
      <c r="F4772" s="1"/>
      <c r="G4772" s="1"/>
      <c r="H4772" s="1"/>
      <c r="I4772" s="99"/>
      <c r="J4772" s="1"/>
      <c r="K4772" s="99"/>
      <c r="L4772" s="99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</row>
    <row r="4773" spans="4:35">
      <c r="D4773" s="1"/>
      <c r="E4773" s="1"/>
      <c r="F4773" s="1"/>
      <c r="G4773" s="1"/>
      <c r="H4773" s="1"/>
      <c r="I4773" s="99"/>
      <c r="J4773" s="1"/>
      <c r="K4773" s="99"/>
      <c r="L4773" s="99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</row>
    <row r="4774" spans="4:35">
      <c r="D4774" s="1"/>
      <c r="E4774" s="1"/>
      <c r="F4774" s="1"/>
      <c r="G4774" s="1"/>
      <c r="H4774" s="1"/>
      <c r="I4774" s="99"/>
      <c r="J4774" s="1"/>
      <c r="K4774" s="99"/>
      <c r="L4774" s="99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99"/>
      <c r="Z4774" s="1"/>
      <c r="AA4774" s="1"/>
      <c r="AB4774" s="1"/>
      <c r="AC4774" s="99"/>
      <c r="AD4774" s="1"/>
      <c r="AE4774" s="1"/>
      <c r="AF4774" s="1"/>
      <c r="AG4774" s="1"/>
      <c r="AH4774" s="1"/>
      <c r="AI4774" s="1"/>
    </row>
    <row r="4775" spans="4:35">
      <c r="D4775" s="1"/>
      <c r="E4775" s="1"/>
      <c r="F4775" s="1"/>
      <c r="G4775" s="1"/>
      <c r="H4775" s="1"/>
      <c r="I4775" s="99"/>
      <c r="J4775" s="1"/>
      <c r="K4775" s="99"/>
      <c r="L4775" s="99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</row>
    <row r="4776" spans="4:35">
      <c r="D4776" s="1"/>
      <c r="E4776" s="1"/>
      <c r="F4776" s="1"/>
      <c r="G4776" s="1"/>
      <c r="H4776" s="1"/>
      <c r="I4776" s="99"/>
      <c r="J4776" s="1"/>
      <c r="K4776" s="99"/>
      <c r="L4776" s="99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99"/>
      <c r="Z4776" s="1"/>
      <c r="AA4776" s="1"/>
      <c r="AB4776" s="1"/>
      <c r="AC4776" s="99"/>
      <c r="AD4776" s="1"/>
      <c r="AE4776" s="1"/>
      <c r="AF4776" s="1"/>
      <c r="AG4776" s="1"/>
      <c r="AH4776" s="1"/>
      <c r="AI4776" s="1"/>
    </row>
    <row r="4777" spans="4:35">
      <c r="D4777" s="1"/>
      <c r="E4777" s="1"/>
      <c r="F4777" s="1"/>
      <c r="G4777" s="1"/>
      <c r="H4777" s="1"/>
      <c r="I4777" s="99"/>
      <c r="J4777" s="1"/>
      <c r="K4777" s="99"/>
      <c r="L4777" s="99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99"/>
      <c r="Z4777" s="1"/>
      <c r="AA4777" s="1"/>
      <c r="AB4777" s="1"/>
      <c r="AC4777" s="99"/>
      <c r="AD4777" s="1"/>
      <c r="AE4777" s="1"/>
      <c r="AF4777" s="1"/>
      <c r="AG4777" s="1"/>
      <c r="AH4777" s="1"/>
      <c r="AI4777" s="1"/>
    </row>
    <row r="4778" spans="4:35">
      <c r="D4778" s="1"/>
      <c r="E4778" s="1"/>
      <c r="F4778" s="1"/>
      <c r="G4778" s="1"/>
      <c r="H4778" s="1"/>
      <c r="I4778" s="99"/>
      <c r="J4778" s="1"/>
      <c r="K4778" s="99"/>
      <c r="L4778" s="99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99"/>
      <c r="Z4778" s="1"/>
      <c r="AA4778" s="1"/>
      <c r="AB4778" s="1"/>
      <c r="AC4778" s="99"/>
      <c r="AD4778" s="1"/>
      <c r="AE4778" s="1"/>
      <c r="AF4778" s="1"/>
      <c r="AG4778" s="1"/>
      <c r="AH4778" s="1"/>
      <c r="AI4778" s="1"/>
    </row>
    <row r="4779" spans="4:35">
      <c r="D4779" s="1"/>
      <c r="E4779" s="1"/>
      <c r="F4779" s="1"/>
      <c r="G4779" s="1"/>
      <c r="H4779" s="1"/>
      <c r="I4779" s="99"/>
      <c r="J4779" s="1"/>
      <c r="K4779" s="99"/>
      <c r="L4779" s="99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99"/>
      <c r="Z4779" s="1"/>
      <c r="AA4779" s="1"/>
      <c r="AB4779" s="1"/>
      <c r="AC4779" s="99"/>
      <c r="AD4779" s="1"/>
      <c r="AE4779" s="1"/>
      <c r="AF4779" s="1"/>
      <c r="AG4779" s="1"/>
      <c r="AH4779" s="1"/>
      <c r="AI4779" s="1"/>
    </row>
    <row r="4780" spans="4:35">
      <c r="D4780" s="1"/>
      <c r="E4780" s="1"/>
      <c r="F4780" s="1"/>
      <c r="G4780" s="1"/>
      <c r="H4780" s="1"/>
      <c r="I4780" s="99"/>
      <c r="J4780" s="1"/>
      <c r="K4780" s="99"/>
      <c r="L4780" s="99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</row>
    <row r="4781" spans="4:35">
      <c r="D4781" s="1"/>
      <c r="E4781" s="1"/>
      <c r="F4781" s="1"/>
      <c r="G4781" s="1"/>
      <c r="H4781" s="1"/>
      <c r="I4781" s="99"/>
      <c r="J4781" s="1"/>
      <c r="K4781" s="99"/>
      <c r="L4781" s="99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</row>
    <row r="4782" spans="4:35">
      <c r="D4782" s="1"/>
      <c r="E4782" s="1"/>
      <c r="F4782" s="1"/>
      <c r="G4782" s="1"/>
      <c r="H4782" s="1"/>
      <c r="I4782" s="99"/>
      <c r="J4782" s="1"/>
      <c r="K4782" s="99"/>
      <c r="L4782" s="99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</row>
    <row r="4783" spans="4:35">
      <c r="D4783" s="1"/>
      <c r="E4783" s="1"/>
      <c r="F4783" s="1"/>
      <c r="G4783" s="1"/>
      <c r="H4783" s="1"/>
      <c r="I4783" s="99"/>
      <c r="J4783" s="1"/>
      <c r="K4783" s="99"/>
      <c r="L4783" s="99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</row>
    <row r="4784" spans="4:35">
      <c r="D4784" s="1"/>
      <c r="E4784" s="1"/>
      <c r="F4784" s="1"/>
      <c r="G4784" s="1"/>
      <c r="H4784" s="1"/>
      <c r="I4784" s="99"/>
      <c r="J4784" s="1"/>
      <c r="K4784" s="99"/>
      <c r="L4784" s="99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</row>
    <row r="4785" spans="4:35">
      <c r="D4785" s="1"/>
      <c r="E4785" s="1"/>
      <c r="F4785" s="1"/>
      <c r="G4785" s="1"/>
      <c r="H4785" s="1"/>
      <c r="I4785" s="99"/>
      <c r="J4785" s="1"/>
      <c r="K4785" s="99"/>
      <c r="L4785" s="99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</row>
    <row r="4786" spans="4:35">
      <c r="D4786" s="1"/>
      <c r="E4786" s="1"/>
      <c r="F4786" s="1"/>
      <c r="G4786" s="1"/>
      <c r="H4786" s="1"/>
      <c r="I4786" s="99"/>
      <c r="J4786" s="1"/>
      <c r="K4786" s="99"/>
      <c r="L4786" s="99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</row>
    <row r="4787" spans="4:35">
      <c r="D4787" s="1"/>
      <c r="E4787" s="1"/>
      <c r="F4787" s="1"/>
      <c r="G4787" s="1"/>
      <c r="H4787" s="1"/>
      <c r="I4787" s="99"/>
      <c r="J4787" s="1"/>
      <c r="K4787" s="99"/>
      <c r="L4787" s="99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</row>
    <row r="4788" spans="4:35">
      <c r="D4788" s="1"/>
      <c r="E4788" s="1"/>
      <c r="F4788" s="1"/>
      <c r="G4788" s="1"/>
      <c r="H4788" s="1"/>
      <c r="I4788" s="99"/>
      <c r="J4788" s="1"/>
      <c r="K4788" s="99"/>
      <c r="L4788" s="99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</row>
    <row r="4789" spans="4:35">
      <c r="D4789" s="1"/>
      <c r="E4789" s="1"/>
      <c r="F4789" s="1"/>
      <c r="G4789" s="1"/>
      <c r="H4789" s="1"/>
      <c r="I4789" s="99"/>
      <c r="J4789" s="1"/>
      <c r="K4789" s="99"/>
      <c r="L4789" s="99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99"/>
      <c r="Z4789" s="1"/>
      <c r="AA4789" s="1"/>
      <c r="AB4789" s="1"/>
      <c r="AC4789" s="99"/>
      <c r="AD4789" s="1"/>
      <c r="AE4789" s="1"/>
      <c r="AF4789" s="1"/>
      <c r="AG4789" s="1"/>
      <c r="AH4789" s="1"/>
      <c r="AI4789" s="1"/>
    </row>
    <row r="4790" spans="4:35">
      <c r="D4790" s="1"/>
      <c r="E4790" s="1"/>
      <c r="F4790" s="1"/>
      <c r="G4790" s="1"/>
      <c r="H4790" s="1"/>
      <c r="I4790" s="99"/>
      <c r="J4790" s="1"/>
      <c r="K4790" s="99"/>
      <c r="L4790" s="99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</row>
    <row r="4791" spans="4:35">
      <c r="D4791" s="1"/>
      <c r="E4791" s="1"/>
      <c r="F4791" s="1"/>
      <c r="G4791" s="1"/>
      <c r="H4791" s="1"/>
      <c r="I4791" s="99"/>
      <c r="J4791" s="1"/>
      <c r="K4791" s="99"/>
      <c r="L4791" s="99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</row>
    <row r="4792" spans="4:35">
      <c r="D4792" s="1"/>
      <c r="E4792" s="1"/>
      <c r="F4792" s="1"/>
      <c r="G4792" s="1"/>
      <c r="H4792" s="1"/>
      <c r="I4792" s="99"/>
      <c r="J4792" s="1"/>
      <c r="K4792" s="99"/>
      <c r="L4792" s="99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99"/>
      <c r="Z4792" s="1"/>
      <c r="AA4792" s="1"/>
      <c r="AB4792" s="1"/>
      <c r="AC4792" s="99"/>
      <c r="AD4792" s="1"/>
      <c r="AE4792" s="1"/>
      <c r="AF4792" s="1"/>
      <c r="AG4792" s="1"/>
      <c r="AH4792" s="1"/>
      <c r="AI4792" s="1"/>
    </row>
    <row r="4793" spans="4:35">
      <c r="D4793" s="1"/>
      <c r="E4793" s="1"/>
      <c r="F4793" s="1"/>
      <c r="G4793" s="1"/>
      <c r="H4793" s="1"/>
      <c r="I4793" s="99"/>
      <c r="J4793" s="1"/>
      <c r="K4793" s="99"/>
      <c r="L4793" s="99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</row>
    <row r="4794" spans="4:35">
      <c r="D4794" s="1"/>
      <c r="E4794" s="1"/>
      <c r="F4794" s="1"/>
      <c r="G4794" s="1"/>
      <c r="H4794" s="1"/>
      <c r="I4794" s="99"/>
      <c r="J4794" s="1"/>
      <c r="K4794" s="99"/>
      <c r="L4794" s="99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</row>
    <row r="4795" spans="4:35">
      <c r="D4795" s="1"/>
      <c r="E4795" s="1"/>
      <c r="F4795" s="1"/>
      <c r="G4795" s="1"/>
      <c r="H4795" s="1"/>
      <c r="I4795" s="99"/>
      <c r="J4795" s="1"/>
      <c r="K4795" s="99"/>
      <c r="L4795" s="99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99"/>
      <c r="Z4795" s="1"/>
      <c r="AA4795" s="1"/>
      <c r="AB4795" s="1"/>
      <c r="AC4795" s="99"/>
      <c r="AD4795" s="1"/>
      <c r="AE4795" s="1"/>
      <c r="AF4795" s="1"/>
      <c r="AG4795" s="1"/>
      <c r="AH4795" s="1"/>
      <c r="AI4795" s="1"/>
    </row>
    <row r="4796" spans="4:35">
      <c r="D4796" s="1"/>
      <c r="E4796" s="1"/>
      <c r="F4796" s="1"/>
      <c r="G4796" s="1"/>
      <c r="H4796" s="1"/>
      <c r="I4796" s="99"/>
      <c r="J4796" s="1"/>
      <c r="K4796" s="99"/>
      <c r="L4796" s="99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</row>
    <row r="4797" spans="4:35">
      <c r="D4797" s="1"/>
      <c r="E4797" s="1"/>
      <c r="F4797" s="1"/>
      <c r="G4797" s="1"/>
      <c r="H4797" s="1"/>
      <c r="I4797" s="99"/>
      <c r="J4797" s="1"/>
      <c r="K4797" s="99"/>
      <c r="L4797" s="99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</row>
    <row r="4798" spans="4:35">
      <c r="D4798" s="1"/>
      <c r="E4798" s="1"/>
      <c r="F4798" s="1"/>
      <c r="G4798" s="1"/>
      <c r="H4798" s="1"/>
      <c r="I4798" s="99"/>
      <c r="J4798" s="1"/>
      <c r="K4798" s="99"/>
      <c r="L4798" s="99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</row>
    <row r="4799" spans="4:35">
      <c r="D4799" s="1"/>
      <c r="E4799" s="1"/>
      <c r="F4799" s="1"/>
      <c r="G4799" s="1"/>
      <c r="H4799" s="1"/>
      <c r="I4799" s="99"/>
      <c r="J4799" s="1"/>
      <c r="K4799" s="99"/>
      <c r="L4799" s="99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99"/>
      <c r="Z4799" s="1"/>
      <c r="AA4799" s="1"/>
      <c r="AB4799" s="1"/>
      <c r="AC4799" s="99"/>
      <c r="AD4799" s="1"/>
      <c r="AE4799" s="1"/>
      <c r="AF4799" s="1"/>
      <c r="AG4799" s="1"/>
      <c r="AH4799" s="1"/>
      <c r="AI4799" s="1"/>
    </row>
    <row r="4800" spans="4:35">
      <c r="D4800" s="1"/>
      <c r="E4800" s="1"/>
      <c r="F4800" s="1"/>
      <c r="G4800" s="1"/>
      <c r="H4800" s="1"/>
      <c r="I4800" s="99"/>
      <c r="J4800" s="1"/>
      <c r="K4800" s="99"/>
      <c r="L4800" s="99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</row>
    <row r="4801" spans="4:35">
      <c r="D4801" s="1"/>
      <c r="E4801" s="1"/>
      <c r="F4801" s="1"/>
      <c r="G4801" s="1"/>
      <c r="H4801" s="1"/>
      <c r="I4801" s="99"/>
      <c r="J4801" s="1"/>
      <c r="K4801" s="99"/>
      <c r="L4801" s="99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</row>
    <row r="4802" spans="4:35">
      <c r="D4802" s="1"/>
      <c r="E4802" s="1"/>
      <c r="F4802" s="1"/>
      <c r="G4802" s="1"/>
      <c r="H4802" s="1"/>
      <c r="I4802" s="99"/>
      <c r="J4802" s="1"/>
      <c r="K4802" s="99"/>
      <c r="L4802" s="99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</row>
    <row r="4803" spans="4:35">
      <c r="D4803" s="1"/>
      <c r="E4803" s="1"/>
      <c r="F4803" s="1"/>
      <c r="G4803" s="1"/>
      <c r="H4803" s="1"/>
      <c r="I4803" s="99"/>
      <c r="J4803" s="1"/>
      <c r="K4803" s="99"/>
      <c r="L4803" s="99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</row>
    <row r="4804" spans="4:35">
      <c r="D4804" s="1"/>
      <c r="E4804" s="1"/>
      <c r="F4804" s="1"/>
      <c r="G4804" s="1"/>
      <c r="H4804" s="1"/>
      <c r="I4804" s="99"/>
      <c r="J4804" s="1"/>
      <c r="K4804" s="99"/>
      <c r="L4804" s="99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</row>
    <row r="4805" spans="4:35">
      <c r="D4805" s="1"/>
      <c r="E4805" s="1"/>
      <c r="F4805" s="1"/>
      <c r="G4805" s="1"/>
      <c r="H4805" s="1"/>
      <c r="I4805" s="99"/>
      <c r="J4805" s="1"/>
      <c r="K4805" s="99"/>
      <c r="L4805" s="99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99"/>
      <c r="Z4805" s="1"/>
      <c r="AA4805" s="1"/>
      <c r="AB4805" s="1"/>
      <c r="AC4805" s="99"/>
      <c r="AD4805" s="1"/>
      <c r="AE4805" s="1"/>
      <c r="AF4805" s="1"/>
      <c r="AG4805" s="1"/>
      <c r="AH4805" s="1"/>
      <c r="AI4805" s="1"/>
    </row>
    <row r="4806" spans="4:35">
      <c r="D4806" s="1"/>
      <c r="E4806" s="1"/>
      <c r="F4806" s="1"/>
      <c r="G4806" s="1"/>
      <c r="H4806" s="1"/>
      <c r="I4806" s="99"/>
      <c r="J4806" s="1"/>
      <c r="K4806" s="99"/>
      <c r="L4806" s="99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99"/>
      <c r="Z4806" s="1"/>
      <c r="AA4806" s="1"/>
      <c r="AB4806" s="1"/>
      <c r="AC4806" s="99"/>
      <c r="AD4806" s="1"/>
      <c r="AE4806" s="1"/>
      <c r="AF4806" s="1"/>
      <c r="AG4806" s="1"/>
      <c r="AH4806" s="1"/>
      <c r="AI4806" s="1"/>
    </row>
    <row r="4807" spans="4:35">
      <c r="D4807" s="1"/>
      <c r="E4807" s="1"/>
      <c r="F4807" s="1"/>
      <c r="G4807" s="1"/>
      <c r="H4807" s="1"/>
      <c r="I4807" s="99"/>
      <c r="J4807" s="1"/>
      <c r="K4807" s="99"/>
      <c r="L4807" s="99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</row>
    <row r="4808" spans="4:35">
      <c r="D4808" s="1"/>
      <c r="E4808" s="1"/>
      <c r="F4808" s="1"/>
      <c r="G4808" s="1"/>
      <c r="H4808" s="1"/>
      <c r="I4808" s="99"/>
      <c r="J4808" s="1"/>
      <c r="K4808" s="99"/>
      <c r="L4808" s="99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99"/>
      <c r="Z4808" s="1"/>
      <c r="AA4808" s="1"/>
      <c r="AB4808" s="1"/>
      <c r="AC4808" s="99"/>
      <c r="AD4808" s="1"/>
      <c r="AE4808" s="1"/>
      <c r="AF4808" s="1"/>
      <c r="AG4808" s="1"/>
      <c r="AH4808" s="1"/>
      <c r="AI4808" s="1"/>
    </row>
    <row r="4809" spans="4:35">
      <c r="D4809" s="1"/>
      <c r="E4809" s="1"/>
      <c r="F4809" s="1"/>
      <c r="G4809" s="1"/>
      <c r="H4809" s="1"/>
      <c r="I4809" s="99"/>
      <c r="J4809" s="1"/>
      <c r="K4809" s="99"/>
      <c r="L4809" s="99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</row>
    <row r="4810" spans="4:35">
      <c r="D4810" s="1"/>
      <c r="E4810" s="1"/>
      <c r="F4810" s="1"/>
      <c r="G4810" s="1"/>
      <c r="H4810" s="1"/>
      <c r="I4810" s="99"/>
      <c r="J4810" s="1"/>
      <c r="K4810" s="99"/>
      <c r="L4810" s="99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99"/>
      <c r="Z4810" s="1"/>
      <c r="AA4810" s="1"/>
      <c r="AB4810" s="1"/>
      <c r="AC4810" s="99"/>
      <c r="AD4810" s="1"/>
      <c r="AE4810" s="1"/>
      <c r="AF4810" s="1"/>
      <c r="AG4810" s="1"/>
      <c r="AH4810" s="1"/>
      <c r="AI4810" s="1"/>
    </row>
    <row r="4811" spans="4:35">
      <c r="D4811" s="1"/>
      <c r="E4811" s="1"/>
      <c r="F4811" s="1"/>
      <c r="G4811" s="1"/>
      <c r="H4811" s="1"/>
      <c r="I4811" s="99"/>
      <c r="J4811" s="1"/>
      <c r="K4811" s="99"/>
      <c r="L4811" s="99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99"/>
      <c r="Z4811" s="1"/>
      <c r="AA4811" s="1"/>
      <c r="AB4811" s="1"/>
      <c r="AC4811" s="99"/>
      <c r="AD4811" s="1"/>
      <c r="AE4811" s="1"/>
      <c r="AF4811" s="1"/>
      <c r="AG4811" s="1"/>
      <c r="AH4811" s="1"/>
      <c r="AI4811" s="1"/>
    </row>
    <row r="4812" spans="4:35">
      <c r="D4812" s="1"/>
      <c r="E4812" s="1"/>
      <c r="F4812" s="1"/>
      <c r="G4812" s="1"/>
      <c r="H4812" s="1"/>
      <c r="I4812" s="99"/>
      <c r="J4812" s="1"/>
      <c r="K4812" s="99"/>
      <c r="L4812" s="99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</row>
    <row r="4813" spans="4:35">
      <c r="D4813" s="1"/>
      <c r="E4813" s="1"/>
      <c r="F4813" s="1"/>
      <c r="G4813" s="1"/>
      <c r="H4813" s="1"/>
      <c r="I4813" s="99"/>
      <c r="J4813" s="1"/>
      <c r="K4813" s="99"/>
      <c r="L4813" s="99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99"/>
      <c r="Z4813" s="1"/>
      <c r="AA4813" s="1"/>
      <c r="AB4813" s="1"/>
      <c r="AC4813" s="99"/>
      <c r="AD4813" s="1"/>
      <c r="AE4813" s="1"/>
      <c r="AF4813" s="1"/>
      <c r="AG4813" s="1"/>
      <c r="AH4813" s="1"/>
      <c r="AI4813" s="1"/>
    </row>
    <row r="4814" spans="4:35">
      <c r="D4814" s="1"/>
      <c r="E4814" s="1"/>
      <c r="F4814" s="1"/>
      <c r="G4814" s="1"/>
      <c r="H4814" s="1"/>
      <c r="I4814" s="99"/>
      <c r="J4814" s="1"/>
      <c r="K4814" s="99"/>
      <c r="L4814" s="99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</row>
    <row r="4815" spans="4:35">
      <c r="D4815" s="1"/>
      <c r="E4815" s="1"/>
      <c r="F4815" s="1"/>
      <c r="G4815" s="1"/>
      <c r="H4815" s="1"/>
      <c r="I4815" s="99"/>
      <c r="J4815" s="1"/>
      <c r="K4815" s="99"/>
      <c r="L4815" s="99"/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99"/>
      <c r="Z4815" s="1"/>
      <c r="AA4815" s="1"/>
      <c r="AB4815" s="1"/>
      <c r="AC4815" s="99"/>
      <c r="AD4815" s="1"/>
      <c r="AE4815" s="1"/>
      <c r="AF4815" s="1"/>
      <c r="AG4815" s="1"/>
      <c r="AH4815" s="1"/>
      <c r="AI4815" s="1"/>
    </row>
    <row r="4816" spans="4:35">
      <c r="D4816" s="1"/>
      <c r="E4816" s="1"/>
      <c r="F4816" s="1"/>
      <c r="G4816" s="1"/>
      <c r="H4816" s="1"/>
      <c r="I4816" s="99"/>
      <c r="J4816" s="1"/>
      <c r="K4816" s="99"/>
      <c r="L4816" s="99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</row>
    <row r="4817" spans="4:35">
      <c r="D4817" s="1"/>
      <c r="E4817" s="1"/>
      <c r="F4817" s="1"/>
      <c r="G4817" s="1"/>
      <c r="H4817" s="1"/>
      <c r="I4817" s="99"/>
      <c r="J4817" s="1"/>
      <c r="K4817" s="99"/>
      <c r="L4817" s="99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99"/>
      <c r="Z4817" s="1"/>
      <c r="AA4817" s="1"/>
      <c r="AB4817" s="1"/>
      <c r="AC4817" s="99"/>
      <c r="AD4817" s="1"/>
      <c r="AE4817" s="1"/>
      <c r="AF4817" s="1"/>
      <c r="AG4817" s="1"/>
      <c r="AH4817" s="1"/>
      <c r="AI4817" s="1"/>
    </row>
    <row r="4818" spans="4:35">
      <c r="D4818" s="1"/>
      <c r="E4818" s="1"/>
      <c r="F4818" s="1"/>
      <c r="G4818" s="1"/>
      <c r="H4818" s="1"/>
      <c r="I4818" s="99"/>
      <c r="J4818" s="1"/>
      <c r="K4818" s="99"/>
      <c r="L4818" s="99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</row>
    <row r="4819" spans="4:35">
      <c r="D4819" s="1"/>
      <c r="E4819" s="1"/>
      <c r="F4819" s="1"/>
      <c r="G4819" s="1"/>
      <c r="H4819" s="1"/>
      <c r="I4819" s="99"/>
      <c r="J4819" s="1"/>
      <c r="K4819" s="99"/>
      <c r="L4819" s="99"/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</row>
    <row r="4820" spans="4:35">
      <c r="D4820" s="1"/>
      <c r="E4820" s="1"/>
      <c r="F4820" s="1"/>
      <c r="G4820" s="1"/>
      <c r="H4820" s="1"/>
      <c r="I4820" s="99"/>
      <c r="J4820" s="1"/>
      <c r="K4820" s="99"/>
      <c r="L4820" s="99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</row>
    <row r="4821" spans="4:35">
      <c r="D4821" s="1"/>
      <c r="E4821" s="1"/>
      <c r="F4821" s="1"/>
      <c r="G4821" s="1"/>
      <c r="H4821" s="1"/>
      <c r="I4821" s="99"/>
      <c r="J4821" s="1"/>
      <c r="K4821" s="99"/>
      <c r="L4821" s="99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</row>
    <row r="4822" spans="4:35">
      <c r="D4822" s="1"/>
      <c r="E4822" s="1"/>
      <c r="F4822" s="1"/>
      <c r="G4822" s="1"/>
      <c r="H4822" s="1"/>
      <c r="I4822" s="99"/>
      <c r="J4822" s="1"/>
      <c r="K4822" s="99"/>
      <c r="L4822" s="99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</row>
    <row r="4823" spans="4:35">
      <c r="D4823" s="1"/>
      <c r="E4823" s="1"/>
      <c r="F4823" s="1"/>
      <c r="G4823" s="1"/>
      <c r="H4823" s="1"/>
      <c r="I4823" s="99"/>
      <c r="J4823" s="1"/>
      <c r="K4823" s="99"/>
      <c r="L4823" s="99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</row>
    <row r="4824" spans="4:35">
      <c r="D4824" s="1"/>
      <c r="E4824" s="1"/>
      <c r="F4824" s="1"/>
      <c r="G4824" s="1"/>
      <c r="H4824" s="1"/>
      <c r="I4824" s="99"/>
      <c r="J4824" s="1"/>
      <c r="K4824" s="99"/>
      <c r="L4824" s="99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99"/>
      <c r="Z4824" s="1"/>
      <c r="AA4824" s="1"/>
      <c r="AB4824" s="1"/>
      <c r="AC4824" s="99"/>
      <c r="AD4824" s="1"/>
      <c r="AE4824" s="1"/>
      <c r="AF4824" s="1"/>
      <c r="AG4824" s="1"/>
      <c r="AH4824" s="1"/>
      <c r="AI4824" s="1"/>
    </row>
    <row r="4825" spans="4:35">
      <c r="D4825" s="1"/>
      <c r="E4825" s="1"/>
      <c r="F4825" s="1"/>
      <c r="G4825" s="1"/>
      <c r="H4825" s="1"/>
      <c r="I4825" s="99"/>
      <c r="J4825" s="1"/>
      <c r="K4825" s="99"/>
      <c r="L4825" s="99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</row>
    <row r="4826" spans="4:35">
      <c r="D4826" s="1"/>
      <c r="E4826" s="1"/>
      <c r="F4826" s="1"/>
      <c r="G4826" s="1"/>
      <c r="H4826" s="1"/>
      <c r="I4826" s="99"/>
      <c r="J4826" s="1"/>
      <c r="K4826" s="99"/>
      <c r="L4826" s="99"/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</row>
    <row r="4827" spans="4:35">
      <c r="D4827" s="1"/>
      <c r="E4827" s="1"/>
      <c r="F4827" s="1"/>
      <c r="G4827" s="1"/>
      <c r="H4827" s="1"/>
      <c r="I4827" s="99"/>
      <c r="J4827" s="1"/>
      <c r="K4827" s="99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</row>
    <row r="4828" spans="4:35">
      <c r="D4828" s="1"/>
      <c r="E4828" s="1"/>
      <c r="F4828" s="1"/>
      <c r="G4828" s="1"/>
      <c r="H4828" s="1"/>
      <c r="I4828" s="99"/>
      <c r="J4828" s="1"/>
      <c r="K4828" s="99"/>
      <c r="L4828" s="99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99"/>
      <c r="Z4828" s="1"/>
      <c r="AA4828" s="1"/>
      <c r="AB4828" s="1"/>
      <c r="AC4828" s="99"/>
      <c r="AD4828" s="1"/>
      <c r="AE4828" s="1"/>
      <c r="AF4828" s="1"/>
      <c r="AG4828" s="1"/>
      <c r="AH4828" s="1"/>
      <c r="AI4828" s="1"/>
    </row>
    <row r="4829" spans="4:35">
      <c r="D4829" s="1"/>
      <c r="E4829" s="1"/>
      <c r="F4829" s="1"/>
      <c r="G4829" s="1"/>
      <c r="H4829" s="1"/>
      <c r="I4829" s="99"/>
      <c r="J4829" s="1"/>
      <c r="K4829" s="99"/>
      <c r="L4829" s="99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</row>
    <row r="4830" spans="4:35">
      <c r="D4830" s="1"/>
      <c r="E4830" s="1"/>
      <c r="F4830" s="1"/>
      <c r="G4830" s="1"/>
      <c r="H4830" s="1"/>
      <c r="I4830" s="99"/>
      <c r="J4830" s="1"/>
      <c r="K4830" s="99"/>
      <c r="L4830" s="99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</row>
    <row r="4831" spans="4:35">
      <c r="D4831" s="1"/>
      <c r="E4831" s="1"/>
      <c r="F4831" s="1"/>
      <c r="G4831" s="1"/>
      <c r="H4831" s="1"/>
      <c r="I4831" s="99"/>
      <c r="J4831" s="1"/>
      <c r="K4831" s="99"/>
      <c r="L4831" s="99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</row>
    <row r="4832" spans="4:35">
      <c r="D4832" s="1"/>
      <c r="E4832" s="1"/>
      <c r="F4832" s="1"/>
      <c r="G4832" s="1"/>
      <c r="H4832" s="1"/>
      <c r="I4832" s="99"/>
      <c r="J4832" s="1"/>
      <c r="K4832" s="99"/>
      <c r="L4832" s="99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</row>
    <row r="4833" spans="4:35">
      <c r="D4833" s="1"/>
      <c r="E4833" s="1"/>
      <c r="F4833" s="1"/>
      <c r="G4833" s="1"/>
      <c r="H4833" s="1"/>
      <c r="I4833" s="99"/>
      <c r="J4833" s="1"/>
      <c r="K4833" s="99"/>
      <c r="L4833" s="99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99"/>
      <c r="Z4833" s="1"/>
      <c r="AA4833" s="1"/>
      <c r="AB4833" s="1"/>
      <c r="AC4833" s="99"/>
      <c r="AD4833" s="1"/>
      <c r="AE4833" s="1"/>
      <c r="AF4833" s="1"/>
      <c r="AG4833" s="1"/>
      <c r="AH4833" s="1"/>
      <c r="AI4833" s="1"/>
    </row>
    <row r="4834" spans="4:35">
      <c r="D4834" s="1"/>
      <c r="E4834" s="1"/>
      <c r="F4834" s="1"/>
      <c r="G4834" s="1"/>
      <c r="H4834" s="1"/>
      <c r="I4834" s="99"/>
      <c r="J4834" s="1"/>
      <c r="K4834" s="99"/>
      <c r="L4834" s="99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</row>
    <row r="4835" spans="4:35">
      <c r="D4835" s="1"/>
      <c r="E4835" s="1"/>
      <c r="F4835" s="1"/>
      <c r="G4835" s="1"/>
      <c r="H4835" s="1"/>
      <c r="I4835" s="99"/>
      <c r="J4835" s="1"/>
      <c r="K4835" s="99"/>
      <c r="L4835" s="99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</row>
    <row r="4836" spans="4:35">
      <c r="D4836" s="1"/>
      <c r="E4836" s="1"/>
      <c r="F4836" s="1"/>
      <c r="G4836" s="1"/>
      <c r="H4836" s="1"/>
      <c r="I4836" s="99"/>
      <c r="J4836" s="1"/>
      <c r="K4836" s="99"/>
      <c r="L4836" s="99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</row>
    <row r="4837" spans="4:35">
      <c r="D4837" s="1"/>
      <c r="E4837" s="1"/>
      <c r="F4837" s="1"/>
      <c r="G4837" s="1"/>
      <c r="H4837" s="1"/>
      <c r="I4837" s="99"/>
      <c r="J4837" s="1"/>
      <c r="K4837" s="99"/>
      <c r="L4837" s="99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</row>
    <row r="4838" spans="4:35">
      <c r="D4838" s="1"/>
      <c r="E4838" s="1"/>
      <c r="F4838" s="1"/>
      <c r="G4838" s="1"/>
      <c r="H4838" s="1"/>
      <c r="I4838" s="99"/>
      <c r="J4838" s="1"/>
      <c r="K4838" s="99"/>
      <c r="L4838" s="99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</row>
    <row r="4839" spans="4:35">
      <c r="D4839" s="1"/>
      <c r="E4839" s="1"/>
      <c r="F4839" s="1"/>
      <c r="G4839" s="1"/>
      <c r="H4839" s="1"/>
      <c r="I4839" s="99"/>
      <c r="J4839" s="1"/>
      <c r="K4839" s="99"/>
      <c r="L4839" s="99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</row>
    <row r="4840" spans="4:35">
      <c r="D4840" s="1"/>
      <c r="E4840" s="1"/>
      <c r="F4840" s="1"/>
      <c r="G4840" s="1"/>
      <c r="H4840" s="1"/>
      <c r="I4840" s="99"/>
      <c r="J4840" s="1"/>
      <c r="K4840" s="99"/>
      <c r="L4840" s="99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</row>
    <row r="4841" spans="4:35">
      <c r="D4841" s="1"/>
      <c r="E4841" s="1"/>
      <c r="F4841" s="1"/>
      <c r="G4841" s="1"/>
      <c r="H4841" s="1"/>
      <c r="I4841" s="99"/>
      <c r="J4841" s="1"/>
      <c r="K4841" s="99"/>
      <c r="L4841" s="99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</row>
    <row r="4842" spans="4:35">
      <c r="D4842" s="1"/>
      <c r="E4842" s="1"/>
      <c r="F4842" s="1"/>
      <c r="G4842" s="1"/>
      <c r="H4842" s="1"/>
      <c r="I4842" s="99"/>
      <c r="J4842" s="1"/>
      <c r="K4842" s="99"/>
      <c r="L4842" s="99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</row>
    <row r="4843" spans="4:35">
      <c r="D4843" s="1"/>
      <c r="E4843" s="1"/>
      <c r="F4843" s="1"/>
      <c r="G4843" s="1"/>
      <c r="H4843" s="1"/>
      <c r="I4843" s="99"/>
      <c r="J4843" s="1"/>
      <c r="K4843" s="99"/>
      <c r="L4843" s="99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</row>
    <row r="4844" spans="4:35">
      <c r="D4844" s="1"/>
      <c r="E4844" s="1"/>
      <c r="F4844" s="1"/>
      <c r="G4844" s="1"/>
      <c r="H4844" s="1"/>
      <c r="I4844" s="99"/>
      <c r="J4844" s="1"/>
      <c r="K4844" s="99"/>
      <c r="L4844" s="99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</row>
    <row r="4845" spans="4:35">
      <c r="D4845" s="1"/>
      <c r="E4845" s="1"/>
      <c r="F4845" s="1"/>
      <c r="G4845" s="1"/>
      <c r="H4845" s="1"/>
      <c r="I4845" s="99"/>
      <c r="J4845" s="1"/>
      <c r="K4845" s="99"/>
      <c r="L4845" s="99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</row>
    <row r="4846" spans="4:35">
      <c r="D4846" s="1"/>
      <c r="E4846" s="1"/>
      <c r="F4846" s="1"/>
      <c r="G4846" s="1"/>
      <c r="H4846" s="1"/>
      <c r="I4846" s="99"/>
      <c r="J4846" s="1"/>
      <c r="K4846" s="99"/>
      <c r="L4846" s="99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</row>
    <row r="4847" spans="4:35">
      <c r="D4847" s="1"/>
      <c r="E4847" s="1"/>
      <c r="F4847" s="1"/>
      <c r="G4847" s="1"/>
      <c r="H4847" s="1"/>
      <c r="I4847" s="99"/>
      <c r="J4847" s="1"/>
      <c r="K4847" s="99"/>
      <c r="L4847" s="99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</row>
    <row r="4848" spans="4:35">
      <c r="D4848" s="1"/>
      <c r="E4848" s="1"/>
      <c r="F4848" s="1"/>
      <c r="G4848" s="1"/>
      <c r="H4848" s="1"/>
      <c r="I4848" s="99"/>
      <c r="J4848" s="1"/>
      <c r="K4848" s="99"/>
      <c r="L4848" s="99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</row>
    <row r="4849" spans="4:35">
      <c r="D4849" s="1"/>
      <c r="E4849" s="1"/>
      <c r="F4849" s="1"/>
      <c r="G4849" s="1"/>
      <c r="H4849" s="1"/>
      <c r="I4849" s="99"/>
      <c r="J4849" s="1"/>
      <c r="K4849" s="99"/>
      <c r="L4849" s="99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</row>
    <row r="4850" spans="4:35">
      <c r="D4850" s="1"/>
      <c r="E4850" s="1"/>
      <c r="F4850" s="1"/>
      <c r="G4850" s="1"/>
      <c r="H4850" s="1"/>
      <c r="I4850" s="99"/>
      <c r="J4850" s="1"/>
      <c r="K4850" s="99"/>
      <c r="L4850" s="99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</row>
    <row r="4851" spans="4:35">
      <c r="D4851" s="1"/>
      <c r="E4851" s="1"/>
      <c r="F4851" s="1"/>
      <c r="G4851" s="1"/>
      <c r="H4851" s="1"/>
      <c r="I4851" s="99"/>
      <c r="J4851" s="1"/>
      <c r="K4851" s="99"/>
      <c r="L4851" s="99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</row>
    <row r="4852" spans="4:35">
      <c r="D4852" s="1"/>
      <c r="E4852" s="1"/>
      <c r="F4852" s="1"/>
      <c r="G4852" s="1"/>
      <c r="H4852" s="1"/>
      <c r="I4852" s="99"/>
      <c r="J4852" s="1"/>
      <c r="K4852" s="99"/>
      <c r="L4852" s="99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</row>
    <row r="4853" spans="4:35">
      <c r="D4853" s="1"/>
      <c r="E4853" s="1"/>
      <c r="F4853" s="1"/>
      <c r="G4853" s="1"/>
      <c r="H4853" s="1"/>
      <c r="I4853" s="99"/>
      <c r="J4853" s="1"/>
      <c r="K4853" s="99"/>
      <c r="L4853" s="99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</row>
    <row r="4854" spans="4:35">
      <c r="D4854" s="1"/>
      <c r="E4854" s="1"/>
      <c r="F4854" s="1"/>
      <c r="G4854" s="1"/>
      <c r="H4854" s="1"/>
      <c r="I4854" s="99"/>
      <c r="J4854" s="1"/>
      <c r="K4854" s="99"/>
      <c r="L4854" s="99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</row>
    <row r="4855" spans="4:35">
      <c r="D4855" s="1"/>
      <c r="E4855" s="1"/>
      <c r="F4855" s="1"/>
      <c r="G4855" s="1"/>
      <c r="H4855" s="1"/>
      <c r="I4855" s="99"/>
      <c r="J4855" s="1"/>
      <c r="K4855" s="99"/>
      <c r="L4855" s="99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</row>
    <row r="4856" spans="4:35">
      <c r="D4856" s="1"/>
      <c r="E4856" s="1"/>
      <c r="F4856" s="1"/>
      <c r="G4856" s="1"/>
      <c r="H4856" s="1"/>
      <c r="I4856" s="99"/>
      <c r="J4856" s="1"/>
      <c r="K4856" s="99"/>
      <c r="L4856" s="99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</row>
    <row r="4857" spans="4:35">
      <c r="D4857" s="1"/>
      <c r="E4857" s="1"/>
      <c r="F4857" s="1"/>
      <c r="G4857" s="1"/>
      <c r="H4857" s="1"/>
      <c r="I4857" s="99"/>
      <c r="J4857" s="1"/>
      <c r="K4857" s="99"/>
      <c r="L4857" s="99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</row>
    <row r="4858" spans="4:35">
      <c r="D4858" s="1"/>
      <c r="E4858" s="1"/>
      <c r="F4858" s="1"/>
      <c r="G4858" s="1"/>
      <c r="H4858" s="1"/>
      <c r="I4858" s="99"/>
      <c r="J4858" s="1"/>
      <c r="K4858" s="99"/>
      <c r="L4858" s="99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</row>
    <row r="4859" spans="4:35">
      <c r="D4859" s="1"/>
      <c r="E4859" s="1"/>
      <c r="F4859" s="1"/>
      <c r="G4859" s="1"/>
      <c r="H4859" s="1"/>
      <c r="I4859" s="99"/>
      <c r="J4859" s="1"/>
      <c r="K4859" s="99"/>
      <c r="L4859" s="99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</row>
    <row r="4860" spans="4:35">
      <c r="D4860" s="1"/>
      <c r="E4860" s="1"/>
      <c r="F4860" s="1"/>
      <c r="G4860" s="1"/>
      <c r="H4860" s="1"/>
      <c r="I4860" s="99"/>
      <c r="J4860" s="1"/>
      <c r="K4860" s="99"/>
      <c r="L4860" s="99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</row>
    <row r="4861" spans="4:35">
      <c r="D4861" s="1"/>
      <c r="E4861" s="1"/>
      <c r="F4861" s="1"/>
      <c r="G4861" s="1"/>
      <c r="H4861" s="1"/>
      <c r="I4861" s="99"/>
      <c r="J4861" s="1"/>
      <c r="K4861" s="99"/>
      <c r="L4861" s="99"/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</row>
    <row r="4862" spans="4:35">
      <c r="D4862" s="1"/>
      <c r="E4862" s="1"/>
      <c r="F4862" s="1"/>
      <c r="G4862" s="1"/>
      <c r="H4862" s="1"/>
      <c r="I4862" s="99"/>
      <c r="J4862" s="1"/>
      <c r="K4862" s="99"/>
      <c r="L4862" s="99"/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</row>
    <row r="4863" spans="4:35">
      <c r="D4863" s="1"/>
      <c r="E4863" s="1"/>
      <c r="F4863" s="1"/>
      <c r="G4863" s="1"/>
      <c r="H4863" s="1"/>
      <c r="I4863" s="99"/>
      <c r="J4863" s="1"/>
      <c r="K4863" s="99"/>
      <c r="L4863" s="99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</row>
    <row r="4864" spans="4:35">
      <c r="D4864" s="1"/>
      <c r="E4864" s="1"/>
      <c r="F4864" s="1"/>
      <c r="G4864" s="1"/>
      <c r="H4864" s="1"/>
      <c r="I4864" s="99"/>
      <c r="J4864" s="1"/>
      <c r="K4864" s="99"/>
      <c r="L4864" s="99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</row>
    <row r="4865" spans="4:35">
      <c r="D4865" s="1"/>
      <c r="E4865" s="1"/>
      <c r="F4865" s="1"/>
      <c r="G4865" s="1"/>
      <c r="H4865" s="1"/>
      <c r="I4865" s="99"/>
      <c r="J4865" s="1"/>
      <c r="K4865" s="99"/>
      <c r="L4865" s="99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</row>
    <row r="4866" spans="4:35">
      <c r="D4866" s="1"/>
      <c r="E4866" s="1"/>
      <c r="F4866" s="1"/>
      <c r="G4866" s="1"/>
      <c r="H4866" s="1"/>
      <c r="I4866" s="99"/>
      <c r="J4866" s="1"/>
      <c r="K4866" s="99"/>
      <c r="L4866" s="99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</row>
    <row r="4867" spans="4:35">
      <c r="D4867" s="1"/>
      <c r="E4867" s="1"/>
      <c r="F4867" s="1"/>
      <c r="G4867" s="1"/>
      <c r="H4867" s="1"/>
      <c r="I4867" s="99"/>
      <c r="J4867" s="1"/>
      <c r="K4867" s="99"/>
      <c r="L4867" s="99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</row>
    <row r="4868" spans="4:35">
      <c r="D4868" s="1"/>
      <c r="E4868" s="1"/>
      <c r="F4868" s="1"/>
      <c r="G4868" s="1"/>
      <c r="H4868" s="1"/>
      <c r="I4868" s="99"/>
      <c r="J4868" s="1"/>
      <c r="K4868" s="99"/>
      <c r="L4868" s="99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</row>
    <row r="4869" spans="4:35">
      <c r="D4869" s="1"/>
      <c r="E4869" s="1"/>
      <c r="F4869" s="1"/>
      <c r="G4869" s="1"/>
      <c r="H4869" s="1"/>
      <c r="I4869" s="99"/>
      <c r="J4869" s="1"/>
      <c r="K4869" s="99"/>
      <c r="L4869" s="99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</row>
    <row r="4870" spans="4:35">
      <c r="D4870" s="1"/>
      <c r="E4870" s="1"/>
      <c r="F4870" s="1"/>
      <c r="G4870" s="1"/>
      <c r="H4870" s="1"/>
      <c r="I4870" s="99"/>
      <c r="J4870" s="1"/>
      <c r="K4870" s="99"/>
      <c r="L4870" s="99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</row>
    <row r="4871" spans="4:35">
      <c r="D4871" s="1"/>
      <c r="E4871" s="1"/>
      <c r="F4871" s="1"/>
      <c r="G4871" s="1"/>
      <c r="H4871" s="1"/>
      <c r="I4871" s="99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</row>
    <row r="4872" spans="4:35">
      <c r="D4872" s="1"/>
      <c r="E4872" s="1"/>
      <c r="F4872" s="1"/>
      <c r="G4872" s="1"/>
      <c r="H4872" s="1"/>
      <c r="I4872" s="99"/>
      <c r="J4872" s="1"/>
      <c r="K4872" s="99"/>
      <c r="L4872" s="99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</row>
    <row r="4873" spans="4:35">
      <c r="D4873" s="1"/>
      <c r="E4873" s="1"/>
      <c r="F4873" s="1"/>
      <c r="G4873" s="1"/>
      <c r="H4873" s="1"/>
      <c r="I4873" s="99"/>
      <c r="J4873" s="1"/>
      <c r="K4873" s="99"/>
      <c r="L4873" s="99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</row>
    <row r="4874" spans="4:35">
      <c r="D4874" s="1"/>
      <c r="E4874" s="1"/>
      <c r="F4874" s="1"/>
      <c r="G4874" s="1"/>
      <c r="H4874" s="1"/>
      <c r="I4874" s="99"/>
      <c r="J4874" s="1"/>
      <c r="K4874" s="99"/>
      <c r="L4874" s="99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</row>
    <row r="4875" spans="4:35">
      <c r="D4875" s="1"/>
      <c r="E4875" s="1"/>
      <c r="F4875" s="1"/>
      <c r="G4875" s="1"/>
      <c r="H4875" s="1"/>
      <c r="I4875" s="99"/>
      <c r="J4875" s="1"/>
      <c r="K4875" s="99"/>
      <c r="L4875" s="99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</row>
    <row r="4876" spans="4:35">
      <c r="D4876" s="1"/>
      <c r="E4876" s="1"/>
      <c r="F4876" s="1"/>
      <c r="G4876" s="1"/>
      <c r="H4876" s="1"/>
      <c r="I4876" s="99"/>
      <c r="J4876" s="1"/>
      <c r="K4876" s="99"/>
      <c r="L4876" s="99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</row>
    <row r="4877" spans="4:35">
      <c r="D4877" s="1"/>
      <c r="E4877" s="1"/>
      <c r="F4877" s="1"/>
      <c r="G4877" s="1"/>
      <c r="H4877" s="1"/>
      <c r="I4877" s="99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</row>
    <row r="4878" spans="4:35">
      <c r="D4878" s="1"/>
      <c r="E4878" s="1"/>
      <c r="F4878" s="1"/>
      <c r="G4878" s="1"/>
      <c r="H4878" s="1"/>
      <c r="I4878" s="99"/>
      <c r="J4878" s="1"/>
      <c r="K4878" s="99"/>
      <c r="L4878" s="99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</row>
    <row r="4879" spans="4:35">
      <c r="D4879" s="1"/>
      <c r="E4879" s="1"/>
      <c r="F4879" s="1"/>
      <c r="G4879" s="1"/>
      <c r="H4879" s="1"/>
      <c r="I4879" s="99"/>
      <c r="J4879" s="1"/>
      <c r="K4879" s="99"/>
      <c r="L4879" s="99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</row>
    <row r="4880" spans="4:35">
      <c r="D4880" s="1"/>
      <c r="E4880" s="1"/>
      <c r="F4880" s="1"/>
      <c r="G4880" s="1"/>
      <c r="H4880" s="1"/>
      <c r="I4880" s="99"/>
      <c r="J4880" s="1"/>
      <c r="K4880" s="99"/>
      <c r="L4880" s="99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</row>
    <row r="4881" spans="4:35">
      <c r="D4881" s="1"/>
      <c r="E4881" s="1"/>
      <c r="F4881" s="1"/>
      <c r="G4881" s="1"/>
      <c r="H4881" s="1"/>
      <c r="I4881" s="99"/>
      <c r="J4881" s="1"/>
      <c r="K4881" s="99"/>
      <c r="L4881" s="99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</row>
    <row r="4882" spans="4:35">
      <c r="D4882" s="1"/>
      <c r="E4882" s="1"/>
      <c r="F4882" s="1"/>
      <c r="G4882" s="1"/>
      <c r="H4882" s="1"/>
      <c r="I4882" s="99"/>
      <c r="J4882" s="1"/>
      <c r="K4882" s="99"/>
      <c r="L4882" s="99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</row>
    <row r="4883" spans="4:35">
      <c r="D4883" s="1"/>
      <c r="E4883" s="1"/>
      <c r="F4883" s="1"/>
      <c r="G4883" s="1"/>
      <c r="H4883" s="1"/>
      <c r="I4883" s="99"/>
      <c r="J4883" s="1"/>
      <c r="K4883" s="99"/>
      <c r="L4883" s="99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</row>
    <row r="4884" spans="4:35">
      <c r="D4884" s="1"/>
      <c r="E4884" s="1"/>
      <c r="F4884" s="1"/>
      <c r="G4884" s="1"/>
      <c r="H4884" s="1"/>
      <c r="I4884" s="99"/>
      <c r="J4884" s="1"/>
      <c r="K4884" s="99"/>
      <c r="L4884" s="99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</row>
    <row r="4885" spans="4:35">
      <c r="D4885" s="1"/>
      <c r="E4885" s="1"/>
      <c r="F4885" s="1"/>
      <c r="G4885" s="1"/>
      <c r="H4885" s="1"/>
      <c r="I4885" s="99"/>
      <c r="J4885" s="1"/>
      <c r="K4885" s="99"/>
      <c r="L4885" s="99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</row>
    <row r="4886" spans="4:35">
      <c r="D4886" s="1"/>
      <c r="E4886" s="1"/>
      <c r="F4886" s="1"/>
      <c r="G4886" s="1"/>
      <c r="H4886" s="1"/>
      <c r="I4886" s="99"/>
      <c r="J4886" s="1"/>
      <c r="K4886" s="99"/>
      <c r="L4886" s="99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</row>
    <row r="4887" spans="4:35">
      <c r="D4887" s="1"/>
      <c r="E4887" s="1"/>
      <c r="F4887" s="1"/>
      <c r="G4887" s="1"/>
      <c r="H4887" s="1"/>
      <c r="I4887" s="99"/>
      <c r="J4887" s="1"/>
      <c r="K4887" s="99"/>
      <c r="L4887" s="99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</row>
    <row r="4888" spans="4:35">
      <c r="D4888" s="1"/>
      <c r="E4888" s="1"/>
      <c r="F4888" s="1"/>
      <c r="G4888" s="1"/>
      <c r="H4888" s="1"/>
      <c r="I4888" s="99"/>
      <c r="J4888" s="1"/>
      <c r="K4888" s="99"/>
      <c r="L4888" s="99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</row>
    <row r="4889" spans="4:35">
      <c r="D4889" s="1"/>
      <c r="E4889" s="1"/>
      <c r="F4889" s="1"/>
      <c r="G4889" s="1"/>
      <c r="H4889" s="1"/>
      <c r="I4889" s="99"/>
      <c r="J4889" s="1"/>
      <c r="K4889" s="99"/>
      <c r="L4889" s="99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</row>
    <row r="4890" spans="4:35">
      <c r="D4890" s="1"/>
      <c r="E4890" s="1"/>
      <c r="F4890" s="1"/>
      <c r="G4890" s="1"/>
      <c r="H4890" s="1"/>
      <c r="I4890" s="99"/>
      <c r="J4890" s="1"/>
      <c r="K4890" s="99"/>
      <c r="L4890" s="99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</row>
    <row r="4891" spans="4:35">
      <c r="D4891" s="1"/>
      <c r="E4891" s="1"/>
      <c r="F4891" s="1"/>
      <c r="G4891" s="1"/>
      <c r="H4891" s="1"/>
      <c r="I4891" s="99"/>
      <c r="J4891" s="1"/>
      <c r="K4891" s="99"/>
      <c r="L4891" s="99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</row>
    <row r="4892" spans="4:35">
      <c r="D4892" s="1"/>
      <c r="E4892" s="1"/>
      <c r="F4892" s="1"/>
      <c r="G4892" s="1"/>
      <c r="H4892" s="1"/>
      <c r="I4892" s="99"/>
      <c r="J4892" s="1"/>
      <c r="K4892" s="99"/>
      <c r="L4892" s="99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</row>
    <row r="4893" spans="4:35">
      <c r="D4893" s="1"/>
      <c r="E4893" s="1"/>
      <c r="F4893" s="1"/>
      <c r="G4893" s="1"/>
      <c r="H4893" s="1"/>
      <c r="I4893" s="99"/>
      <c r="J4893" s="1"/>
      <c r="K4893" s="99"/>
      <c r="L4893" s="99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</row>
    <row r="4894" spans="4:35">
      <c r="D4894" s="1"/>
      <c r="E4894" s="1"/>
      <c r="F4894" s="1"/>
      <c r="G4894" s="1"/>
      <c r="H4894" s="1"/>
      <c r="I4894" s="99"/>
      <c r="J4894" s="1"/>
      <c r="K4894" s="99"/>
      <c r="L4894" s="99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</row>
    <row r="4895" spans="4:35">
      <c r="D4895" s="1"/>
      <c r="E4895" s="1"/>
      <c r="F4895" s="1"/>
      <c r="G4895" s="1"/>
      <c r="H4895" s="1"/>
      <c r="I4895" s="99"/>
      <c r="J4895" s="1"/>
      <c r="K4895" s="99"/>
      <c r="L4895" s="99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</row>
    <row r="4896" spans="4:35">
      <c r="D4896" s="1"/>
      <c r="E4896" s="1"/>
      <c r="F4896" s="1"/>
      <c r="G4896" s="1"/>
      <c r="H4896" s="1"/>
      <c r="I4896" s="99"/>
      <c r="J4896" s="1"/>
      <c r="K4896" s="99"/>
      <c r="L4896" s="99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</row>
    <row r="4897" spans="4:35">
      <c r="D4897" s="1"/>
      <c r="E4897" s="1"/>
      <c r="F4897" s="1"/>
      <c r="G4897" s="1"/>
      <c r="H4897" s="1"/>
      <c r="I4897" s="99"/>
      <c r="J4897" s="1"/>
      <c r="K4897" s="99"/>
      <c r="L4897" s="99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</row>
    <row r="4898" spans="4:35">
      <c r="D4898" s="1"/>
      <c r="E4898" s="1"/>
      <c r="F4898" s="1"/>
      <c r="G4898" s="1"/>
      <c r="H4898" s="1"/>
      <c r="I4898" s="99"/>
      <c r="J4898" s="1"/>
      <c r="K4898" s="99"/>
      <c r="L4898" s="99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</row>
    <row r="4899" spans="4:35">
      <c r="D4899" s="1"/>
      <c r="E4899" s="1"/>
      <c r="F4899" s="1"/>
      <c r="G4899" s="1"/>
      <c r="H4899" s="1"/>
      <c r="I4899" s="99"/>
      <c r="J4899" s="1"/>
      <c r="K4899" s="99"/>
      <c r="L4899" s="99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</row>
    <row r="4900" spans="4:35">
      <c r="D4900" s="1"/>
      <c r="E4900" s="1"/>
      <c r="F4900" s="1"/>
      <c r="G4900" s="1"/>
      <c r="H4900" s="1"/>
      <c r="I4900" s="99"/>
      <c r="J4900" s="1"/>
      <c r="K4900" s="99"/>
      <c r="L4900" s="99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</row>
    <row r="4901" spans="4:35">
      <c r="D4901" s="1"/>
      <c r="E4901" s="1"/>
      <c r="F4901" s="1"/>
      <c r="G4901" s="1"/>
      <c r="H4901" s="1"/>
      <c r="I4901" s="99"/>
      <c r="J4901" s="1"/>
      <c r="K4901" s="99"/>
      <c r="L4901" s="99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</row>
    <row r="4902" spans="4:35">
      <c r="D4902" s="1"/>
      <c r="E4902" s="1"/>
      <c r="F4902" s="1"/>
      <c r="G4902" s="1"/>
      <c r="H4902" s="1"/>
      <c r="I4902" s="99"/>
      <c r="J4902" s="1"/>
      <c r="K4902" s="99"/>
      <c r="L4902" s="99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</row>
    <row r="4903" spans="4:35">
      <c r="D4903" s="1"/>
      <c r="E4903" s="1"/>
      <c r="F4903" s="1"/>
      <c r="G4903" s="1"/>
      <c r="H4903" s="1"/>
      <c r="I4903" s="99"/>
      <c r="J4903" s="1"/>
      <c r="K4903" s="99"/>
      <c r="L4903" s="99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</row>
    <row r="4904" spans="4:35">
      <c r="D4904" s="1"/>
      <c r="E4904" s="1"/>
      <c r="F4904" s="1"/>
      <c r="G4904" s="1"/>
      <c r="H4904" s="1"/>
      <c r="I4904" s="99"/>
      <c r="J4904" s="1"/>
      <c r="K4904" s="99"/>
      <c r="L4904" s="99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</row>
    <row r="4905" spans="4:35">
      <c r="D4905" s="1"/>
      <c r="E4905" s="1"/>
      <c r="F4905" s="1"/>
      <c r="G4905" s="1"/>
      <c r="H4905" s="1"/>
      <c r="I4905" s="99"/>
      <c r="J4905" s="1"/>
      <c r="K4905" s="99"/>
      <c r="L4905" s="99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</row>
    <row r="4906" spans="4:35">
      <c r="D4906" s="1"/>
      <c r="E4906" s="1"/>
      <c r="F4906" s="1"/>
      <c r="G4906" s="1"/>
      <c r="H4906" s="1"/>
      <c r="I4906" s="99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</row>
    <row r="4907" spans="4:35">
      <c r="D4907" s="1"/>
      <c r="E4907" s="1"/>
      <c r="F4907" s="1"/>
      <c r="G4907" s="1"/>
      <c r="H4907" s="1"/>
      <c r="I4907" s="99"/>
      <c r="J4907" s="1"/>
      <c r="K4907" s="99"/>
      <c r="L4907" s="99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</row>
    <row r="4908" spans="4:35">
      <c r="D4908" s="1"/>
      <c r="E4908" s="1"/>
      <c r="F4908" s="1"/>
      <c r="G4908" s="1"/>
      <c r="H4908" s="1"/>
      <c r="I4908" s="99"/>
      <c r="J4908" s="1"/>
      <c r="K4908" s="99"/>
      <c r="L4908" s="99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</row>
    <row r="4909" spans="4:35">
      <c r="D4909" s="1"/>
      <c r="E4909" s="1"/>
      <c r="F4909" s="1"/>
      <c r="G4909" s="1"/>
      <c r="H4909" s="1"/>
      <c r="I4909" s="99"/>
      <c r="J4909" s="1"/>
      <c r="K4909" s="99"/>
      <c r="L4909" s="99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</row>
    <row r="4910" spans="4:35">
      <c r="D4910" s="1"/>
      <c r="E4910" s="1"/>
      <c r="F4910" s="1"/>
      <c r="G4910" s="1"/>
      <c r="H4910" s="1"/>
      <c r="I4910" s="99"/>
      <c r="J4910" s="1"/>
      <c r="K4910" s="99"/>
      <c r="L4910" s="99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</row>
    <row r="4911" spans="4:35">
      <c r="D4911" s="1"/>
      <c r="E4911" s="1"/>
      <c r="F4911" s="1"/>
      <c r="G4911" s="1"/>
      <c r="H4911" s="1"/>
      <c r="I4911" s="99"/>
      <c r="J4911" s="1"/>
      <c r="K4911" s="99"/>
      <c r="L4911" s="99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</row>
    <row r="4912" spans="4:35">
      <c r="D4912" s="1"/>
      <c r="E4912" s="1"/>
      <c r="F4912" s="1"/>
      <c r="G4912" s="1"/>
      <c r="H4912" s="1"/>
      <c r="I4912" s="99"/>
      <c r="J4912" s="1"/>
      <c r="K4912" s="99"/>
      <c r="L4912" s="99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</row>
    <row r="4913" spans="4:35">
      <c r="D4913" s="1"/>
      <c r="E4913" s="1"/>
      <c r="F4913" s="1"/>
      <c r="G4913" s="1"/>
      <c r="H4913" s="1"/>
      <c r="I4913" s="99"/>
      <c r="J4913" s="1"/>
      <c r="K4913" s="99"/>
      <c r="L4913" s="99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</row>
    <row r="4914" spans="4:35">
      <c r="D4914" s="1"/>
      <c r="E4914" s="1"/>
      <c r="F4914" s="1"/>
      <c r="G4914" s="1"/>
      <c r="H4914" s="1"/>
      <c r="I4914" s="99"/>
      <c r="J4914" s="1"/>
      <c r="K4914" s="99"/>
      <c r="L4914" s="99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</row>
    <row r="4915" spans="4:35">
      <c r="D4915" s="1"/>
      <c r="E4915" s="1"/>
      <c r="F4915" s="1"/>
      <c r="G4915" s="1"/>
      <c r="H4915" s="1"/>
      <c r="I4915" s="99"/>
      <c r="J4915" s="1"/>
      <c r="K4915" s="99"/>
      <c r="L4915" s="99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</row>
    <row r="4916" spans="4:35">
      <c r="D4916" s="1"/>
      <c r="E4916" s="1"/>
      <c r="F4916" s="1"/>
      <c r="G4916" s="1"/>
      <c r="H4916" s="1"/>
      <c r="I4916" s="99"/>
      <c r="J4916" s="1"/>
      <c r="K4916" s="99"/>
      <c r="L4916" s="99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</row>
    <row r="4917" spans="4:35">
      <c r="D4917" s="1"/>
      <c r="E4917" s="1"/>
      <c r="F4917" s="1"/>
      <c r="G4917" s="1"/>
      <c r="H4917" s="1"/>
      <c r="I4917" s="99"/>
      <c r="J4917" s="1"/>
      <c r="K4917" s="99"/>
      <c r="L4917" s="99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</row>
    <row r="4918" spans="4:35">
      <c r="D4918" s="1"/>
      <c r="E4918" s="1"/>
      <c r="F4918" s="1"/>
      <c r="G4918" s="1"/>
      <c r="H4918" s="1"/>
      <c r="I4918" s="99"/>
      <c r="J4918" s="1"/>
      <c r="K4918" s="99"/>
      <c r="L4918" s="99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</row>
    <row r="4919" spans="4:35">
      <c r="D4919" s="1"/>
      <c r="E4919" s="1"/>
      <c r="F4919" s="1"/>
      <c r="G4919" s="1"/>
      <c r="H4919" s="1"/>
      <c r="I4919" s="99"/>
      <c r="J4919" s="1"/>
      <c r="K4919" s="99"/>
      <c r="L4919" s="99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</row>
    <row r="4920" spans="4:35">
      <c r="D4920" s="1"/>
      <c r="E4920" s="1"/>
      <c r="F4920" s="1"/>
      <c r="G4920" s="1"/>
      <c r="H4920" s="1"/>
      <c r="I4920" s="99"/>
      <c r="J4920" s="1"/>
      <c r="K4920" s="99"/>
      <c r="L4920" s="99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</row>
    <row r="4921" spans="4:35">
      <c r="D4921" s="1"/>
      <c r="E4921" s="1"/>
      <c r="F4921" s="1"/>
      <c r="G4921" s="1"/>
      <c r="H4921" s="1"/>
      <c r="I4921" s="99"/>
      <c r="J4921" s="1"/>
      <c r="K4921" s="99"/>
      <c r="L4921" s="99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</row>
    <row r="4922" spans="4:35">
      <c r="D4922" s="1"/>
      <c r="E4922" s="1"/>
      <c r="F4922" s="1"/>
      <c r="G4922" s="1"/>
      <c r="H4922" s="1"/>
      <c r="I4922" s="99"/>
      <c r="J4922" s="1"/>
      <c r="K4922" s="99"/>
      <c r="L4922" s="99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</row>
    <row r="4923" spans="4:35">
      <c r="D4923" s="1"/>
      <c r="E4923" s="1"/>
      <c r="F4923" s="1"/>
      <c r="G4923" s="1"/>
      <c r="H4923" s="1"/>
      <c r="I4923" s="99"/>
      <c r="J4923" s="1"/>
      <c r="K4923" s="99"/>
      <c r="L4923" s="99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</row>
    <row r="4924" spans="4:35">
      <c r="D4924" s="1"/>
      <c r="E4924" s="1"/>
      <c r="F4924" s="1"/>
      <c r="G4924" s="1"/>
      <c r="H4924" s="1"/>
      <c r="I4924" s="99"/>
      <c r="J4924" s="1"/>
      <c r="K4924" s="99"/>
      <c r="L4924" s="99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</row>
    <row r="4925" spans="4:35">
      <c r="D4925" s="1"/>
      <c r="E4925" s="1"/>
      <c r="F4925" s="1"/>
      <c r="G4925" s="1"/>
      <c r="H4925" s="1"/>
      <c r="I4925" s="99"/>
      <c r="J4925" s="1"/>
      <c r="K4925" s="99"/>
      <c r="L4925" s="99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</row>
    <row r="4926" spans="4:35">
      <c r="D4926" s="1"/>
      <c r="E4926" s="1"/>
      <c r="F4926" s="1"/>
      <c r="G4926" s="1"/>
      <c r="H4926" s="1"/>
      <c r="I4926" s="99"/>
      <c r="J4926" s="1"/>
      <c r="K4926" s="99"/>
      <c r="L4926" s="99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</row>
    <row r="4927" spans="4:35">
      <c r="D4927" s="1"/>
      <c r="E4927" s="1"/>
      <c r="F4927" s="1"/>
      <c r="G4927" s="1"/>
      <c r="H4927" s="1"/>
      <c r="I4927" s="99"/>
      <c r="J4927" s="1"/>
      <c r="K4927" s="99"/>
      <c r="L4927" s="99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</row>
    <row r="4928" spans="4:35">
      <c r="D4928" s="1"/>
      <c r="E4928" s="1"/>
      <c r="F4928" s="1"/>
      <c r="G4928" s="1"/>
      <c r="H4928" s="1"/>
      <c r="I4928" s="99"/>
      <c r="J4928" s="1"/>
      <c r="K4928" s="99"/>
      <c r="L4928" s="99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</row>
    <row r="4929" spans="4:35">
      <c r="D4929" s="1"/>
      <c r="E4929" s="1"/>
      <c r="F4929" s="1"/>
      <c r="G4929" s="1"/>
      <c r="H4929" s="1"/>
      <c r="I4929" s="99"/>
      <c r="J4929" s="1"/>
      <c r="K4929" s="99"/>
      <c r="L4929" s="99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</row>
    <row r="4930" spans="4:35">
      <c r="D4930" s="1"/>
      <c r="E4930" s="1"/>
      <c r="F4930" s="1"/>
      <c r="G4930" s="1"/>
      <c r="H4930" s="1"/>
      <c r="I4930" s="99"/>
      <c r="J4930" s="1"/>
      <c r="K4930" s="99"/>
      <c r="L4930" s="99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</row>
    <row r="4931" spans="4:35">
      <c r="D4931" s="1"/>
      <c r="E4931" s="1"/>
      <c r="F4931" s="1"/>
      <c r="G4931" s="1"/>
      <c r="H4931" s="1"/>
      <c r="I4931" s="99"/>
      <c r="J4931" s="1"/>
      <c r="K4931" s="99"/>
      <c r="L4931" s="99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</row>
    <row r="4932" spans="4:35">
      <c r="D4932" s="1"/>
      <c r="E4932" s="1"/>
      <c r="F4932" s="1"/>
      <c r="G4932" s="1"/>
      <c r="H4932" s="1"/>
      <c r="I4932" s="99"/>
      <c r="J4932" s="1"/>
      <c r="K4932" s="99"/>
      <c r="L4932" s="99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</row>
    <row r="4933" spans="4:35">
      <c r="D4933" s="1"/>
      <c r="E4933" s="1"/>
      <c r="F4933" s="1"/>
      <c r="G4933" s="1"/>
      <c r="H4933" s="1"/>
      <c r="I4933" s="99"/>
      <c r="J4933" s="1"/>
      <c r="K4933" s="99"/>
      <c r="L4933" s="99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</row>
    <row r="4934" spans="4:35">
      <c r="D4934" s="1"/>
      <c r="E4934" s="1"/>
      <c r="F4934" s="1"/>
      <c r="G4934" s="1"/>
      <c r="H4934" s="1"/>
      <c r="I4934" s="99"/>
      <c r="J4934" s="1"/>
      <c r="K4934" s="99"/>
      <c r="L4934" s="99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</row>
    <row r="4935" spans="4:35">
      <c r="D4935" s="1"/>
      <c r="E4935" s="1"/>
      <c r="F4935" s="1"/>
      <c r="G4935" s="1"/>
      <c r="H4935" s="1"/>
      <c r="I4935" s="99"/>
      <c r="J4935" s="1"/>
      <c r="K4935" s="99"/>
      <c r="L4935" s="99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</row>
    <row r="4936" spans="4:35">
      <c r="D4936" s="1"/>
      <c r="E4936" s="1"/>
      <c r="F4936" s="1"/>
      <c r="G4936" s="1"/>
      <c r="H4936" s="1"/>
      <c r="I4936" s="99"/>
      <c r="J4936" s="1"/>
      <c r="K4936" s="99"/>
      <c r="L4936" s="99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</row>
    <row r="4937" spans="4:35">
      <c r="D4937" s="1"/>
      <c r="E4937" s="1"/>
      <c r="F4937" s="1"/>
      <c r="G4937" s="1"/>
      <c r="H4937" s="1"/>
      <c r="I4937" s="99"/>
      <c r="J4937" s="1"/>
      <c r="K4937" s="99"/>
      <c r="L4937" s="99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</row>
    <row r="4938" spans="4:35">
      <c r="D4938" s="1"/>
      <c r="E4938" s="1"/>
      <c r="F4938" s="1"/>
      <c r="G4938" s="1"/>
      <c r="H4938" s="1"/>
      <c r="I4938" s="99"/>
      <c r="J4938" s="1"/>
      <c r="K4938" s="99"/>
      <c r="L4938" s="99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</row>
    <row r="4939" spans="4:35">
      <c r="D4939" s="1"/>
      <c r="E4939" s="1"/>
      <c r="F4939" s="1"/>
      <c r="G4939" s="1"/>
      <c r="H4939" s="1"/>
      <c r="I4939" s="99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</row>
    <row r="4940" spans="4:35">
      <c r="D4940" s="1"/>
      <c r="E4940" s="1"/>
      <c r="F4940" s="1"/>
      <c r="G4940" s="1"/>
      <c r="H4940" s="1"/>
      <c r="I4940" s="99"/>
      <c r="J4940" s="1"/>
      <c r="K4940" s="99"/>
      <c r="L4940" s="99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</row>
    <row r="4941" spans="4:35">
      <c r="D4941" s="1"/>
      <c r="E4941" s="1"/>
      <c r="F4941" s="1"/>
      <c r="G4941" s="1"/>
      <c r="H4941" s="1"/>
      <c r="I4941" s="99"/>
      <c r="J4941" s="1"/>
      <c r="K4941" s="99"/>
      <c r="L4941" s="99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</row>
    <row r="4942" spans="4:35">
      <c r="D4942" s="1"/>
      <c r="E4942" s="1"/>
      <c r="F4942" s="1"/>
      <c r="G4942" s="1"/>
      <c r="H4942" s="1"/>
      <c r="I4942" s="99"/>
      <c r="J4942" s="1"/>
      <c r="K4942" s="99"/>
      <c r="L4942" s="99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</row>
    <row r="4943" spans="4:35">
      <c r="D4943" s="1"/>
      <c r="E4943" s="1"/>
      <c r="F4943" s="1"/>
      <c r="G4943" s="1"/>
      <c r="H4943" s="1"/>
      <c r="I4943" s="99"/>
      <c r="J4943" s="1"/>
      <c r="K4943" s="99"/>
      <c r="L4943" s="99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</row>
    <row r="4944" spans="4:35">
      <c r="D4944" s="1"/>
      <c r="E4944" s="1"/>
      <c r="F4944" s="1"/>
      <c r="G4944" s="1"/>
      <c r="H4944" s="1"/>
      <c r="I4944" s="99"/>
      <c r="J4944" s="1"/>
      <c r="K4944" s="99"/>
      <c r="L4944" s="99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</row>
    <row r="4945" spans="4:35">
      <c r="D4945" s="1"/>
      <c r="E4945" s="1"/>
      <c r="F4945" s="1"/>
      <c r="G4945" s="1"/>
      <c r="H4945" s="1"/>
      <c r="I4945" s="99"/>
      <c r="J4945" s="1"/>
      <c r="K4945" s="99"/>
      <c r="L4945" s="99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</row>
    <row r="4946" spans="4:35">
      <c r="D4946" s="1"/>
      <c r="E4946" s="1"/>
      <c r="F4946" s="1"/>
      <c r="G4946" s="1"/>
      <c r="H4946" s="1"/>
      <c r="I4946" s="99"/>
      <c r="J4946" s="1"/>
      <c r="K4946" s="99"/>
      <c r="L4946" s="99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</row>
    <row r="4947" spans="4:35">
      <c r="D4947" s="1"/>
      <c r="E4947" s="1"/>
      <c r="F4947" s="1"/>
      <c r="G4947" s="1"/>
      <c r="H4947" s="1"/>
      <c r="I4947" s="99"/>
      <c r="J4947" s="1"/>
      <c r="K4947" s="99"/>
      <c r="L4947" s="99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</row>
    <row r="4948" spans="4:35">
      <c r="D4948" s="1"/>
      <c r="E4948" s="1"/>
      <c r="F4948" s="1"/>
      <c r="G4948" s="1"/>
      <c r="H4948" s="1"/>
      <c r="I4948" s="99"/>
      <c r="J4948" s="1"/>
      <c r="K4948" s="99"/>
      <c r="L4948" s="99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</row>
    <row r="4949" spans="4:35">
      <c r="D4949" s="1"/>
      <c r="E4949" s="1"/>
      <c r="F4949" s="1"/>
      <c r="G4949" s="1"/>
      <c r="H4949" s="1"/>
      <c r="I4949" s="99"/>
      <c r="J4949" s="1"/>
      <c r="K4949" s="99"/>
      <c r="L4949" s="99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</row>
    <row r="4950" spans="4:35">
      <c r="D4950" s="1"/>
      <c r="E4950" s="1"/>
      <c r="F4950" s="1"/>
      <c r="G4950" s="1"/>
      <c r="H4950" s="1"/>
      <c r="I4950" s="99"/>
      <c r="J4950" s="1"/>
      <c r="K4950" s="99"/>
      <c r="L4950" s="99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</row>
    <row r="4951" spans="4:35">
      <c r="D4951" s="1"/>
      <c r="E4951" s="1"/>
      <c r="F4951" s="1"/>
      <c r="G4951" s="1"/>
      <c r="H4951" s="1"/>
      <c r="I4951" s="99"/>
      <c r="J4951" s="1"/>
      <c r="K4951" s="99"/>
      <c r="L4951" s="99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</row>
    <row r="4952" spans="4:35">
      <c r="D4952" s="1"/>
      <c r="E4952" s="1"/>
      <c r="F4952" s="1"/>
      <c r="G4952" s="1"/>
      <c r="H4952" s="1"/>
      <c r="I4952" s="99"/>
      <c r="J4952" s="1"/>
      <c r="K4952" s="99"/>
      <c r="L4952" s="99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</row>
    <row r="4953" spans="4:35">
      <c r="D4953" s="1"/>
      <c r="E4953" s="1"/>
      <c r="F4953" s="1"/>
      <c r="G4953" s="1"/>
      <c r="H4953" s="1"/>
      <c r="I4953" s="99"/>
      <c r="J4953" s="1"/>
      <c r="K4953" s="99"/>
      <c r="L4953" s="99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</row>
    <row r="4954" spans="4:35">
      <c r="D4954" s="1"/>
      <c r="E4954" s="1"/>
      <c r="F4954" s="1"/>
      <c r="G4954" s="1"/>
      <c r="H4954" s="1"/>
      <c r="I4954" s="99"/>
      <c r="J4954" s="1"/>
      <c r="K4954" s="99"/>
      <c r="L4954" s="99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</row>
    <row r="4955" spans="4:35">
      <c r="D4955" s="1"/>
      <c r="E4955" s="1"/>
      <c r="F4955" s="1"/>
      <c r="G4955" s="1"/>
      <c r="H4955" s="1"/>
      <c r="I4955" s="99"/>
      <c r="J4955" s="1"/>
      <c r="K4955" s="99"/>
      <c r="L4955" s="99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</row>
    <row r="4956" spans="4:35">
      <c r="D4956" s="1"/>
      <c r="E4956" s="1"/>
      <c r="F4956" s="1"/>
      <c r="G4956" s="1"/>
      <c r="H4956" s="1"/>
      <c r="I4956" s="99"/>
      <c r="J4956" s="1"/>
      <c r="K4956" s="99"/>
      <c r="L4956" s="99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</row>
    <row r="4957" spans="4:35">
      <c r="D4957" s="1"/>
      <c r="E4957" s="1"/>
      <c r="F4957" s="1"/>
      <c r="G4957" s="1"/>
      <c r="H4957" s="1"/>
      <c r="I4957" s="99"/>
      <c r="J4957" s="1"/>
      <c r="K4957" s="99"/>
      <c r="L4957" s="99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</row>
    <row r="4958" spans="4:35">
      <c r="D4958" s="1"/>
      <c r="E4958" s="1"/>
      <c r="F4958" s="1"/>
      <c r="G4958" s="1"/>
      <c r="H4958" s="1"/>
      <c r="I4958" s="99"/>
      <c r="J4958" s="1"/>
      <c r="K4958" s="99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</row>
    <row r="4959" spans="4:35">
      <c r="D4959" s="1"/>
      <c r="E4959" s="1"/>
      <c r="F4959" s="1"/>
      <c r="G4959" s="1"/>
      <c r="H4959" s="1"/>
      <c r="I4959" s="99"/>
      <c r="J4959" s="1"/>
      <c r="K4959" s="99"/>
      <c r="L4959" s="99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</row>
    <row r="4960" spans="4:35">
      <c r="D4960" s="1"/>
      <c r="E4960" s="1"/>
      <c r="F4960" s="1"/>
      <c r="G4960" s="1"/>
      <c r="H4960" s="1"/>
      <c r="I4960" s="99"/>
      <c r="J4960" s="1"/>
      <c r="K4960" s="99"/>
      <c r="L4960" s="99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</row>
    <row r="4961" spans="4:35">
      <c r="D4961" s="1"/>
      <c r="E4961" s="1"/>
      <c r="F4961" s="1"/>
      <c r="G4961" s="1"/>
      <c r="H4961" s="1"/>
      <c r="I4961" s="99"/>
      <c r="J4961" s="1"/>
      <c r="K4961" s="99"/>
      <c r="L4961" s="99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</row>
    <row r="4962" spans="4:35">
      <c r="D4962" s="1"/>
      <c r="E4962" s="1"/>
      <c r="F4962" s="1"/>
      <c r="G4962" s="1"/>
      <c r="H4962" s="1"/>
      <c r="I4962" s="99"/>
      <c r="J4962" s="1"/>
      <c r="K4962" s="99"/>
      <c r="L4962" s="99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</row>
    <row r="4963" spans="4:35">
      <c r="D4963" s="1"/>
      <c r="E4963" s="1"/>
      <c r="F4963" s="1"/>
      <c r="G4963" s="1"/>
      <c r="H4963" s="1"/>
      <c r="I4963" s="99"/>
      <c r="J4963" s="1"/>
      <c r="K4963" s="99"/>
      <c r="L4963" s="99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</row>
    <row r="4964" spans="4:35">
      <c r="D4964" s="1"/>
      <c r="E4964" s="1"/>
      <c r="F4964" s="1"/>
      <c r="G4964" s="1"/>
      <c r="H4964" s="1"/>
      <c r="I4964" s="99"/>
      <c r="J4964" s="1"/>
      <c r="K4964" s="99"/>
      <c r="L4964" s="99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</row>
    <row r="4965" spans="4:35">
      <c r="D4965" s="1"/>
      <c r="E4965" s="1"/>
      <c r="F4965" s="1"/>
      <c r="G4965" s="1"/>
      <c r="H4965" s="1"/>
      <c r="I4965" s="99"/>
      <c r="J4965" s="1"/>
      <c r="K4965" s="99"/>
      <c r="L4965" s="99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</row>
    <row r="4966" spans="4:35">
      <c r="D4966" s="1"/>
      <c r="E4966" s="1"/>
      <c r="F4966" s="1"/>
      <c r="G4966" s="1"/>
      <c r="H4966" s="1"/>
      <c r="I4966" s="99"/>
      <c r="J4966" s="1"/>
      <c r="K4966" s="99"/>
      <c r="L4966" s="99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</row>
    <row r="4967" spans="4:35">
      <c r="D4967" s="1"/>
      <c r="E4967" s="1"/>
      <c r="F4967" s="1"/>
      <c r="G4967" s="1"/>
      <c r="H4967" s="1"/>
      <c r="I4967" s="99"/>
      <c r="J4967" s="1"/>
      <c r="K4967" s="99"/>
      <c r="L4967" s="99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</row>
    <row r="4968" spans="4:35">
      <c r="D4968" s="1"/>
      <c r="E4968" s="1"/>
      <c r="F4968" s="1"/>
      <c r="G4968" s="1"/>
      <c r="H4968" s="1"/>
      <c r="I4968" s="99"/>
      <c r="J4968" s="1"/>
      <c r="K4968" s="99"/>
      <c r="L4968" s="99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</row>
    <row r="4969" spans="4:35">
      <c r="D4969" s="1"/>
      <c r="E4969" s="1"/>
      <c r="F4969" s="1"/>
      <c r="G4969" s="1"/>
      <c r="H4969" s="1"/>
      <c r="I4969" s="99"/>
      <c r="J4969" s="1"/>
      <c r="K4969" s="99"/>
      <c r="L4969" s="99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</row>
    <row r="4970" spans="4:35">
      <c r="D4970" s="1"/>
      <c r="E4970" s="1"/>
      <c r="F4970" s="1"/>
      <c r="G4970" s="1"/>
      <c r="H4970" s="1"/>
      <c r="I4970" s="99"/>
      <c r="J4970" s="1"/>
      <c r="K4970" s="99"/>
      <c r="L4970" s="99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</row>
    <row r="4971" spans="4:35">
      <c r="D4971" s="1"/>
      <c r="E4971" s="1"/>
      <c r="F4971" s="1"/>
      <c r="G4971" s="1"/>
      <c r="H4971" s="1"/>
      <c r="I4971" s="99"/>
      <c r="J4971" s="1"/>
      <c r="K4971" s="99"/>
      <c r="L4971" s="99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</row>
    <row r="4972" spans="4:35">
      <c r="D4972" s="1"/>
      <c r="E4972" s="1"/>
      <c r="F4972" s="1"/>
      <c r="G4972" s="1"/>
      <c r="H4972" s="1"/>
      <c r="I4972" s="99"/>
      <c r="J4972" s="1"/>
      <c r="K4972" s="99"/>
      <c r="L4972" s="99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</row>
    <row r="4973" spans="4:35">
      <c r="D4973" s="1"/>
      <c r="E4973" s="1"/>
      <c r="F4973" s="1"/>
      <c r="G4973" s="1"/>
      <c r="H4973" s="1"/>
      <c r="I4973" s="99"/>
      <c r="J4973" s="1"/>
      <c r="K4973" s="99"/>
      <c r="L4973" s="99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</row>
    <row r="4974" spans="4:35">
      <c r="D4974" s="1"/>
      <c r="E4974" s="1"/>
      <c r="F4974" s="1"/>
      <c r="G4974" s="1"/>
      <c r="H4974" s="1"/>
      <c r="I4974" s="99"/>
      <c r="J4974" s="1"/>
      <c r="K4974" s="99"/>
      <c r="L4974" s="99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</row>
    <row r="4975" spans="4:35">
      <c r="D4975" s="1"/>
      <c r="E4975" s="1"/>
      <c r="F4975" s="1"/>
      <c r="G4975" s="1"/>
      <c r="H4975" s="1"/>
      <c r="I4975" s="99"/>
      <c r="J4975" s="1"/>
      <c r="K4975" s="99"/>
      <c r="L4975" s="99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</row>
    <row r="4976" spans="4:35">
      <c r="D4976" s="1"/>
      <c r="E4976" s="1"/>
      <c r="F4976" s="1"/>
      <c r="G4976" s="1"/>
      <c r="H4976" s="1"/>
      <c r="I4976" s="99"/>
      <c r="J4976" s="1"/>
      <c r="K4976" s="99"/>
      <c r="L4976" s="99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</row>
    <row r="4977" spans="4:35">
      <c r="D4977" s="1"/>
      <c r="E4977" s="1"/>
      <c r="F4977" s="1"/>
      <c r="G4977" s="1"/>
      <c r="H4977" s="1"/>
      <c r="I4977" s="99"/>
      <c r="J4977" s="1"/>
      <c r="K4977" s="99"/>
      <c r="L4977" s="99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</row>
    <row r="4978" spans="4:35">
      <c r="D4978" s="1"/>
      <c r="E4978" s="1"/>
      <c r="F4978" s="1"/>
      <c r="G4978" s="1"/>
      <c r="H4978" s="1"/>
      <c r="I4978" s="99"/>
      <c r="J4978" s="1"/>
      <c r="K4978" s="99"/>
      <c r="L4978" s="99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</row>
    <row r="4979" spans="4:35">
      <c r="D4979" s="1"/>
      <c r="E4979" s="1"/>
      <c r="F4979" s="1"/>
      <c r="G4979" s="1"/>
      <c r="H4979" s="1"/>
      <c r="I4979" s="99"/>
      <c r="J4979" s="1"/>
      <c r="K4979" s="99"/>
      <c r="L4979" s="99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</row>
    <row r="4980" spans="4:35">
      <c r="D4980" s="1"/>
      <c r="E4980" s="1"/>
      <c r="F4980" s="1"/>
      <c r="G4980" s="1"/>
      <c r="H4980" s="1"/>
      <c r="I4980" s="99"/>
      <c r="J4980" s="1"/>
      <c r="K4980" s="99"/>
      <c r="L4980" s="99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</row>
    <row r="4981" spans="4:35">
      <c r="D4981" s="1"/>
      <c r="E4981" s="1"/>
      <c r="F4981" s="1"/>
      <c r="G4981" s="1"/>
      <c r="H4981" s="1"/>
      <c r="I4981" s="99"/>
      <c r="J4981" s="1"/>
      <c r="K4981" s="99"/>
      <c r="L4981" s="99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</row>
    <row r="4982" spans="4:35">
      <c r="D4982" s="1"/>
      <c r="E4982" s="1"/>
      <c r="F4982" s="1"/>
      <c r="G4982" s="1"/>
      <c r="H4982" s="1"/>
      <c r="I4982" s="99"/>
      <c r="J4982" s="1"/>
      <c r="K4982" s="99"/>
      <c r="L4982" s="99"/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</row>
    <row r="4983" spans="4:35">
      <c r="D4983" s="1"/>
      <c r="E4983" s="1"/>
      <c r="F4983" s="1"/>
      <c r="G4983" s="1"/>
      <c r="H4983" s="1"/>
      <c r="I4983" s="99"/>
      <c r="J4983" s="1"/>
      <c r="K4983" s="99"/>
      <c r="L4983" s="99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</row>
    <row r="4984" spans="4:35">
      <c r="D4984" s="1"/>
      <c r="E4984" s="1"/>
      <c r="F4984" s="1"/>
      <c r="G4984" s="1"/>
      <c r="H4984" s="1"/>
      <c r="I4984" s="99"/>
      <c r="J4984" s="1"/>
      <c r="K4984" s="99"/>
      <c r="L4984" s="99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</row>
    <row r="4985" spans="4:35">
      <c r="D4985" s="1"/>
      <c r="E4985" s="1"/>
      <c r="F4985" s="1"/>
      <c r="G4985" s="1"/>
      <c r="H4985" s="1"/>
      <c r="I4985" s="99"/>
      <c r="J4985" s="1"/>
      <c r="K4985" s="99"/>
      <c r="L4985" s="99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</row>
    <row r="4986" spans="4:35">
      <c r="D4986" s="1"/>
      <c r="E4986" s="1"/>
      <c r="F4986" s="1"/>
      <c r="G4986" s="1"/>
      <c r="H4986" s="1"/>
      <c r="I4986" s="99"/>
      <c r="J4986" s="1"/>
      <c r="K4986" s="99"/>
      <c r="L4986" s="99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</row>
    <row r="4987" spans="4:35">
      <c r="D4987" s="1"/>
      <c r="E4987" s="1"/>
      <c r="F4987" s="1"/>
      <c r="G4987" s="1"/>
      <c r="H4987" s="1"/>
      <c r="I4987" s="99"/>
      <c r="J4987" s="1"/>
      <c r="K4987" s="99"/>
      <c r="L4987" s="99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</row>
    <row r="4988" spans="4:35">
      <c r="D4988" s="1"/>
      <c r="E4988" s="1"/>
      <c r="F4988" s="1"/>
      <c r="G4988" s="1"/>
      <c r="H4988" s="1"/>
      <c r="I4988" s="99"/>
      <c r="J4988" s="1"/>
      <c r="K4988" s="99"/>
      <c r="L4988" s="99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</row>
    <row r="4989" spans="4:35">
      <c r="D4989" s="1"/>
      <c r="E4989" s="1"/>
      <c r="F4989" s="1"/>
      <c r="G4989" s="1"/>
      <c r="H4989" s="1"/>
      <c r="I4989" s="99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</row>
    <row r="4990" spans="4:35">
      <c r="D4990" s="1"/>
      <c r="E4990" s="1"/>
      <c r="F4990" s="1"/>
      <c r="G4990" s="1"/>
      <c r="H4990" s="1"/>
      <c r="I4990" s="99"/>
      <c r="J4990" s="1"/>
      <c r="K4990" s="99"/>
      <c r="L4990" s="99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</row>
    <row r="4991" spans="4:35">
      <c r="D4991" s="1"/>
      <c r="E4991" s="1"/>
      <c r="F4991" s="1"/>
      <c r="G4991" s="1"/>
      <c r="H4991" s="1"/>
      <c r="I4991" s="99"/>
      <c r="J4991" s="1"/>
      <c r="K4991" s="99"/>
      <c r="L4991" s="99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</row>
    <row r="4992" spans="4:35">
      <c r="D4992" s="1"/>
      <c r="E4992" s="1"/>
      <c r="F4992" s="1"/>
      <c r="G4992" s="1"/>
      <c r="H4992" s="1"/>
      <c r="I4992" s="99"/>
      <c r="J4992" s="1"/>
      <c r="K4992" s="99"/>
      <c r="L4992" s="99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</row>
    <row r="4993" spans="4:35">
      <c r="D4993" s="1"/>
      <c r="E4993" s="1"/>
      <c r="F4993" s="1"/>
      <c r="G4993" s="1"/>
      <c r="H4993" s="1"/>
      <c r="I4993" s="99"/>
      <c r="J4993" s="1"/>
      <c r="K4993" s="99"/>
      <c r="L4993" s="99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</row>
    <row r="4994" spans="4:35">
      <c r="D4994" s="1"/>
      <c r="E4994" s="1"/>
      <c r="F4994" s="1"/>
      <c r="G4994" s="1"/>
      <c r="H4994" s="1"/>
      <c r="I4994" s="99"/>
      <c r="J4994" s="1"/>
      <c r="K4994" s="99"/>
      <c r="L4994" s="99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</row>
    <row r="4995" spans="4:35">
      <c r="D4995" s="1"/>
      <c r="E4995" s="1"/>
      <c r="F4995" s="1"/>
      <c r="G4995" s="1"/>
      <c r="H4995" s="1"/>
      <c r="I4995" s="99"/>
      <c r="J4995" s="1"/>
      <c r="K4995" s="99"/>
      <c r="L4995" s="99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</row>
    <row r="4996" spans="4:35">
      <c r="D4996" s="1"/>
      <c r="E4996" s="1"/>
      <c r="F4996" s="1"/>
      <c r="G4996" s="1"/>
      <c r="H4996" s="1"/>
      <c r="I4996" s="99"/>
      <c r="J4996" s="1"/>
      <c r="K4996" s="99"/>
      <c r="L4996" s="99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</row>
    <row r="4997" spans="4:35">
      <c r="D4997" s="1"/>
      <c r="E4997" s="1"/>
      <c r="F4997" s="1"/>
      <c r="G4997" s="1"/>
      <c r="H4997" s="1"/>
      <c r="I4997" s="99"/>
      <c r="J4997" s="1"/>
      <c r="K4997" s="99"/>
      <c r="L4997" s="99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</row>
    <row r="4998" spans="4:35">
      <c r="D4998" s="1"/>
      <c r="E4998" s="1"/>
      <c r="F4998" s="1"/>
      <c r="G4998" s="1"/>
      <c r="H4998" s="1"/>
      <c r="I4998" s="99"/>
      <c r="J4998" s="1"/>
      <c r="K4998" s="99"/>
      <c r="L4998" s="99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</row>
    <row r="4999" spans="4:35">
      <c r="D4999" s="1"/>
      <c r="E4999" s="1"/>
      <c r="F4999" s="1"/>
      <c r="G4999" s="1"/>
      <c r="H4999" s="1"/>
      <c r="I4999" s="99"/>
      <c r="J4999" s="1"/>
      <c r="K4999" s="99"/>
      <c r="L4999" s="99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</row>
    <row r="5000" spans="4:35">
      <c r="D5000" s="1"/>
      <c r="E5000" s="1"/>
      <c r="F5000" s="1"/>
      <c r="G5000" s="1"/>
      <c r="H5000" s="1"/>
      <c r="I5000" s="99"/>
      <c r="J5000" s="1"/>
      <c r="K5000" s="99"/>
      <c r="L5000" s="99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</row>
    <row r="5001" spans="4:35">
      <c r="D5001" s="1"/>
      <c r="E5001" s="1"/>
      <c r="F5001" s="1"/>
      <c r="G5001" s="1"/>
      <c r="H5001" s="1"/>
      <c r="I5001" s="99"/>
      <c r="J5001" s="1"/>
      <c r="K5001" s="99"/>
      <c r="L5001" s="99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</row>
    <row r="5002" spans="4:35">
      <c r="D5002" s="1"/>
      <c r="E5002" s="1"/>
      <c r="F5002" s="1"/>
      <c r="G5002" s="1"/>
      <c r="H5002" s="1"/>
      <c r="I5002" s="99"/>
      <c r="J5002" s="1"/>
      <c r="K5002" s="99"/>
      <c r="L5002" s="99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</row>
    <row r="5003" spans="4:35">
      <c r="D5003" s="1"/>
      <c r="E5003" s="1"/>
      <c r="F5003" s="1"/>
      <c r="G5003" s="1"/>
      <c r="H5003" s="1"/>
      <c r="I5003" s="99"/>
      <c r="J5003" s="1"/>
      <c r="K5003" s="99"/>
      <c r="L5003" s="99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</row>
    <row r="5004" spans="4:35">
      <c r="D5004" s="1"/>
      <c r="E5004" s="1"/>
      <c r="F5004" s="1"/>
      <c r="G5004" s="1"/>
      <c r="H5004" s="1"/>
      <c r="I5004" s="99"/>
      <c r="J5004" s="1"/>
      <c r="K5004" s="99"/>
      <c r="L5004" s="99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</row>
    <row r="5005" spans="4:35">
      <c r="D5005" s="1"/>
      <c r="E5005" s="1"/>
      <c r="F5005" s="1"/>
      <c r="G5005" s="1"/>
      <c r="H5005" s="1"/>
      <c r="I5005" s="99"/>
      <c r="J5005" s="1"/>
      <c r="K5005" s="99"/>
      <c r="L5005" s="99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</row>
    <row r="5006" spans="4:35">
      <c r="D5006" s="1"/>
      <c r="E5006" s="1"/>
      <c r="F5006" s="1"/>
      <c r="G5006" s="1"/>
      <c r="H5006" s="1"/>
      <c r="I5006" s="99"/>
      <c r="J5006" s="1"/>
      <c r="K5006" s="99"/>
      <c r="L5006" s="99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</row>
    <row r="5007" spans="4:35">
      <c r="D5007" s="1"/>
      <c r="E5007" s="1"/>
      <c r="F5007" s="1"/>
      <c r="G5007" s="1"/>
      <c r="H5007" s="1"/>
      <c r="I5007" s="99"/>
      <c r="J5007" s="1"/>
      <c r="K5007" s="99"/>
      <c r="L5007" s="99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</row>
    <row r="5008" spans="4:35">
      <c r="D5008" s="1"/>
      <c r="E5008" s="1"/>
      <c r="F5008" s="1"/>
      <c r="G5008" s="1"/>
      <c r="H5008" s="1"/>
      <c r="I5008" s="99"/>
      <c r="J5008" s="1"/>
      <c r="K5008" s="99"/>
      <c r="L5008" s="99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</row>
    <row r="5009" spans="4:35">
      <c r="D5009" s="1"/>
      <c r="E5009" s="1"/>
      <c r="F5009" s="1"/>
      <c r="G5009" s="1"/>
      <c r="H5009" s="1"/>
      <c r="I5009" s="99"/>
      <c r="J5009" s="1"/>
      <c r="K5009" s="99"/>
      <c r="L5009" s="99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</row>
    <row r="5010" spans="4:35">
      <c r="D5010" s="1"/>
      <c r="E5010" s="1"/>
      <c r="F5010" s="1"/>
      <c r="G5010" s="1"/>
      <c r="H5010" s="1"/>
      <c r="I5010" s="99"/>
      <c r="J5010" s="1"/>
      <c r="K5010" s="99"/>
      <c r="L5010" s="99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</row>
    <row r="5011" spans="4:35">
      <c r="D5011" s="1"/>
      <c r="E5011" s="1"/>
      <c r="F5011" s="1"/>
      <c r="G5011" s="1"/>
      <c r="H5011" s="1"/>
      <c r="I5011" s="99"/>
      <c r="J5011" s="1"/>
      <c r="K5011" s="99"/>
      <c r="L5011" s="99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</row>
    <row r="5012" spans="4:35">
      <c r="D5012" s="1"/>
      <c r="E5012" s="1"/>
      <c r="F5012" s="1"/>
      <c r="G5012" s="1"/>
      <c r="H5012" s="1"/>
      <c r="I5012" s="99"/>
      <c r="J5012" s="1"/>
      <c r="K5012" s="99"/>
      <c r="L5012" s="99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</row>
    <row r="5013" spans="4:35">
      <c r="D5013" s="1"/>
      <c r="E5013" s="1"/>
      <c r="F5013" s="1"/>
      <c r="G5013" s="1"/>
      <c r="H5013" s="1"/>
      <c r="I5013" s="99"/>
      <c r="J5013" s="1"/>
      <c r="K5013" s="99"/>
      <c r="L5013" s="99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</row>
    <row r="5014" spans="4:35">
      <c r="D5014" s="1"/>
      <c r="E5014" s="1"/>
      <c r="F5014" s="1"/>
      <c r="G5014" s="1"/>
      <c r="H5014" s="1"/>
      <c r="I5014" s="99"/>
      <c r="J5014" s="1"/>
      <c r="K5014" s="99"/>
      <c r="L5014" s="99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</row>
    <row r="5015" spans="4:35">
      <c r="D5015" s="1"/>
      <c r="E5015" s="1"/>
      <c r="F5015" s="1"/>
      <c r="G5015" s="1"/>
      <c r="H5015" s="1"/>
      <c r="I5015" s="99"/>
      <c r="J5015" s="1"/>
      <c r="K5015" s="99"/>
      <c r="L5015" s="99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</row>
    <row r="5016" spans="4:35">
      <c r="D5016" s="1"/>
      <c r="E5016" s="1"/>
      <c r="F5016" s="1"/>
      <c r="G5016" s="1"/>
      <c r="H5016" s="1"/>
      <c r="I5016" s="99"/>
      <c r="J5016" s="1"/>
      <c r="K5016" s="99"/>
      <c r="L5016" s="99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</row>
    <row r="5017" spans="4:35">
      <c r="D5017" s="1"/>
      <c r="E5017" s="1"/>
      <c r="F5017" s="1"/>
      <c r="G5017" s="1"/>
      <c r="H5017" s="1"/>
      <c r="I5017" s="99"/>
      <c r="J5017" s="1"/>
      <c r="K5017" s="99"/>
      <c r="L5017" s="99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</row>
    <row r="5018" spans="4:35">
      <c r="D5018" s="1"/>
      <c r="E5018" s="1"/>
      <c r="F5018" s="1"/>
      <c r="G5018" s="1"/>
      <c r="H5018" s="1"/>
      <c r="I5018" s="99"/>
      <c r="J5018" s="1"/>
      <c r="K5018" s="99"/>
      <c r="L5018" s="99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</row>
    <row r="5019" spans="4:35">
      <c r="D5019" s="1"/>
      <c r="E5019" s="1"/>
      <c r="F5019" s="1"/>
      <c r="G5019" s="1"/>
      <c r="H5019" s="1"/>
      <c r="I5019" s="99"/>
      <c r="J5019" s="1"/>
      <c r="K5019" s="99"/>
      <c r="L5019" s="99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</row>
    <row r="5020" spans="4:35">
      <c r="D5020" s="1"/>
      <c r="E5020" s="1"/>
      <c r="F5020" s="1"/>
      <c r="G5020" s="1"/>
      <c r="H5020" s="1"/>
      <c r="I5020" s="99"/>
      <c r="J5020" s="1"/>
      <c r="K5020" s="99"/>
      <c r="L5020" s="99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</row>
    <row r="5021" spans="4:35">
      <c r="D5021" s="1"/>
      <c r="E5021" s="1"/>
      <c r="F5021" s="1"/>
      <c r="G5021" s="1"/>
      <c r="H5021" s="1"/>
      <c r="I5021" s="99"/>
      <c r="J5021" s="1"/>
      <c r="K5021" s="99"/>
      <c r="L5021" s="99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</row>
    <row r="5022" spans="4:35">
      <c r="D5022" s="1"/>
      <c r="E5022" s="1"/>
      <c r="F5022" s="1"/>
      <c r="G5022" s="1"/>
      <c r="H5022" s="1"/>
      <c r="I5022" s="99"/>
      <c r="J5022" s="1"/>
      <c r="K5022" s="99"/>
      <c r="L5022" s="99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</row>
    <row r="5023" spans="4:35">
      <c r="D5023" s="1"/>
      <c r="E5023" s="1"/>
      <c r="F5023" s="1"/>
      <c r="G5023" s="1"/>
      <c r="H5023" s="1"/>
      <c r="I5023" s="99"/>
      <c r="J5023" s="1"/>
      <c r="K5023" s="99"/>
      <c r="L5023" s="99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</row>
    <row r="5024" spans="4:35">
      <c r="D5024" s="1"/>
      <c r="E5024" s="1"/>
      <c r="F5024" s="1"/>
      <c r="G5024" s="1"/>
      <c r="H5024" s="1"/>
      <c r="I5024" s="99"/>
      <c r="J5024" s="1"/>
      <c r="K5024" s="99"/>
      <c r="L5024" s="99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</row>
    <row r="5025" spans="4:35">
      <c r="D5025" s="1"/>
      <c r="E5025" s="1"/>
      <c r="F5025" s="1"/>
      <c r="G5025" s="1"/>
      <c r="H5025" s="1"/>
      <c r="I5025" s="99"/>
      <c r="J5025" s="1"/>
      <c r="K5025" s="99"/>
      <c r="L5025" s="99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</row>
    <row r="5026" spans="4:35">
      <c r="D5026" s="1"/>
      <c r="E5026" s="1"/>
      <c r="F5026" s="1"/>
      <c r="G5026" s="1"/>
      <c r="H5026" s="1"/>
      <c r="I5026" s="99"/>
      <c r="J5026" s="1"/>
      <c r="K5026" s="99"/>
      <c r="L5026" s="99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</row>
    <row r="5027" spans="4:35">
      <c r="D5027" s="1"/>
      <c r="E5027" s="1"/>
      <c r="F5027" s="1"/>
      <c r="G5027" s="1"/>
      <c r="H5027" s="1"/>
      <c r="I5027" s="99"/>
      <c r="J5027" s="1"/>
      <c r="K5027" s="99"/>
      <c r="L5027" s="99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</row>
    <row r="5028" spans="4:35">
      <c r="D5028" s="1"/>
      <c r="E5028" s="1"/>
      <c r="F5028" s="1"/>
      <c r="G5028" s="1"/>
      <c r="H5028" s="1"/>
      <c r="I5028" s="99"/>
      <c r="J5028" s="1"/>
      <c r="K5028" s="99"/>
      <c r="L5028" s="99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</row>
    <row r="5029" spans="4:35">
      <c r="D5029" s="1"/>
      <c r="E5029" s="1"/>
      <c r="F5029" s="1"/>
      <c r="G5029" s="1"/>
      <c r="H5029" s="1"/>
      <c r="I5029" s="99"/>
      <c r="J5029" s="1"/>
      <c r="K5029" s="99"/>
      <c r="L5029" s="99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</row>
    <row r="5030" spans="4:35">
      <c r="D5030" s="1"/>
      <c r="E5030" s="1"/>
      <c r="F5030" s="1"/>
      <c r="G5030" s="1"/>
      <c r="H5030" s="1"/>
      <c r="I5030" s="99"/>
      <c r="J5030" s="1"/>
      <c r="K5030" s="99"/>
      <c r="L5030" s="99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</row>
    <row r="5031" spans="4:35">
      <c r="D5031" s="1"/>
      <c r="E5031" s="1"/>
      <c r="F5031" s="1"/>
      <c r="G5031" s="1"/>
      <c r="H5031" s="1"/>
      <c r="I5031" s="99"/>
      <c r="J5031" s="1"/>
      <c r="K5031" s="99"/>
      <c r="L5031" s="99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</row>
    <row r="5032" spans="4:35">
      <c r="D5032" s="1"/>
      <c r="E5032" s="1"/>
      <c r="F5032" s="1"/>
      <c r="G5032" s="1"/>
      <c r="H5032" s="1"/>
      <c r="I5032" s="99"/>
      <c r="J5032" s="1"/>
      <c r="K5032" s="99"/>
      <c r="L5032" s="99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</row>
    <row r="5033" spans="4:35">
      <c r="D5033" s="1"/>
      <c r="E5033" s="1"/>
      <c r="F5033" s="1"/>
      <c r="G5033" s="1"/>
      <c r="H5033" s="1"/>
      <c r="I5033" s="99"/>
      <c r="J5033" s="1"/>
      <c r="K5033" s="99"/>
      <c r="L5033" s="99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</row>
    <row r="5034" spans="4:35">
      <c r="D5034" s="1"/>
      <c r="E5034" s="1"/>
      <c r="F5034" s="1"/>
      <c r="G5034" s="1"/>
      <c r="H5034" s="1"/>
      <c r="I5034" s="99"/>
      <c r="J5034" s="1"/>
      <c r="K5034" s="99"/>
      <c r="L5034" s="99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</row>
    <row r="5035" spans="4:35">
      <c r="D5035" s="1"/>
      <c r="E5035" s="1"/>
      <c r="F5035" s="1"/>
      <c r="G5035" s="1"/>
      <c r="H5035" s="1"/>
      <c r="I5035" s="99"/>
      <c r="J5035" s="1"/>
      <c r="K5035" s="99"/>
      <c r="L5035" s="99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</row>
    <row r="5036" spans="4:35">
      <c r="D5036" s="1"/>
      <c r="E5036" s="1"/>
      <c r="F5036" s="1"/>
      <c r="G5036" s="1"/>
      <c r="H5036" s="1"/>
      <c r="I5036" s="99"/>
      <c r="J5036" s="1"/>
      <c r="K5036" s="99"/>
      <c r="L5036" s="99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</row>
    <row r="5037" spans="4:35">
      <c r="D5037" s="1"/>
      <c r="E5037" s="1"/>
      <c r="F5037" s="1"/>
      <c r="G5037" s="1"/>
      <c r="H5037" s="1"/>
      <c r="I5037" s="99"/>
      <c r="J5037" s="1"/>
      <c r="K5037" s="99"/>
      <c r="L5037" s="99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</row>
    <row r="5038" spans="4:35">
      <c r="D5038" s="1"/>
      <c r="E5038" s="1"/>
      <c r="F5038" s="1"/>
      <c r="G5038" s="1"/>
      <c r="H5038" s="1"/>
      <c r="I5038" s="99"/>
      <c r="J5038" s="1"/>
      <c r="K5038" s="99"/>
      <c r="L5038" s="99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</row>
    <row r="5039" spans="4:35">
      <c r="D5039" s="1"/>
      <c r="E5039" s="1"/>
      <c r="F5039" s="1"/>
      <c r="G5039" s="1"/>
      <c r="H5039" s="1"/>
      <c r="I5039" s="99"/>
      <c r="J5039" s="1"/>
      <c r="K5039" s="99"/>
      <c r="L5039" s="99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</row>
    <row r="5040" spans="4:35">
      <c r="D5040" s="1"/>
      <c r="E5040" s="1"/>
      <c r="F5040" s="1"/>
      <c r="G5040" s="1"/>
      <c r="H5040" s="1"/>
      <c r="I5040" s="99"/>
      <c r="J5040" s="1"/>
      <c r="K5040" s="99"/>
      <c r="L5040" s="99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</row>
    <row r="5041" spans="4:35">
      <c r="D5041" s="1"/>
      <c r="E5041" s="1"/>
      <c r="F5041" s="1"/>
      <c r="G5041" s="1"/>
      <c r="H5041" s="1"/>
      <c r="I5041" s="99"/>
      <c r="J5041" s="1"/>
      <c r="K5041" s="99"/>
      <c r="L5041" s="99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</row>
    <row r="5042" spans="4:35">
      <c r="D5042" s="1"/>
      <c r="E5042" s="1"/>
      <c r="F5042" s="1"/>
      <c r="G5042" s="1"/>
      <c r="H5042" s="1"/>
      <c r="I5042" s="99"/>
      <c r="J5042" s="1"/>
      <c r="K5042" s="99"/>
      <c r="L5042" s="99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</row>
    <row r="5043" spans="4:35">
      <c r="D5043" s="1"/>
      <c r="E5043" s="1"/>
      <c r="F5043" s="1"/>
      <c r="G5043" s="1"/>
      <c r="H5043" s="1"/>
      <c r="I5043" s="99"/>
      <c r="J5043" s="1"/>
      <c r="K5043" s="99"/>
      <c r="L5043" s="99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</row>
    <row r="5044" spans="4:35">
      <c r="D5044" s="1"/>
      <c r="E5044" s="1"/>
      <c r="F5044" s="1"/>
      <c r="G5044" s="1"/>
      <c r="H5044" s="1"/>
      <c r="I5044" s="99"/>
      <c r="J5044" s="1"/>
      <c r="K5044" s="99"/>
      <c r="L5044" s="99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</row>
    <row r="5045" spans="4:35">
      <c r="D5045" s="1"/>
      <c r="E5045" s="1"/>
      <c r="F5045" s="1"/>
      <c r="G5045" s="1"/>
      <c r="H5045" s="1"/>
      <c r="I5045" s="99"/>
      <c r="J5045" s="1"/>
      <c r="K5045" s="99"/>
      <c r="L5045" s="99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</row>
    <row r="5046" spans="4:35">
      <c r="D5046" s="1"/>
      <c r="E5046" s="1"/>
      <c r="F5046" s="1"/>
      <c r="G5046" s="1"/>
      <c r="H5046" s="1"/>
      <c r="I5046" s="99"/>
      <c r="J5046" s="1"/>
      <c r="K5046" s="99"/>
      <c r="L5046" s="99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</row>
    <row r="5047" spans="4:35">
      <c r="D5047" s="1"/>
      <c r="E5047" s="1"/>
      <c r="F5047" s="1"/>
      <c r="G5047" s="1"/>
      <c r="H5047" s="1"/>
      <c r="I5047" s="99"/>
      <c r="J5047" s="1"/>
      <c r="K5047" s="99"/>
      <c r="L5047" s="99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</row>
    <row r="5048" spans="4:35">
      <c r="D5048" s="1"/>
      <c r="E5048" s="1"/>
      <c r="F5048" s="1"/>
      <c r="G5048" s="1"/>
      <c r="H5048" s="1"/>
      <c r="I5048" s="99"/>
      <c r="J5048" s="1"/>
      <c r="K5048" s="99"/>
      <c r="L5048" s="99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</row>
    <row r="5049" spans="4:35">
      <c r="D5049" s="1"/>
      <c r="E5049" s="1"/>
      <c r="F5049" s="1"/>
      <c r="G5049" s="1"/>
      <c r="H5049" s="1"/>
      <c r="I5049" s="99"/>
      <c r="J5049" s="1"/>
      <c r="K5049" s="99"/>
      <c r="L5049" s="99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</row>
    <row r="5050" spans="4:35">
      <c r="D5050" s="1"/>
      <c r="E5050" s="1"/>
      <c r="F5050" s="1"/>
      <c r="G5050" s="1"/>
      <c r="H5050" s="1"/>
      <c r="I5050" s="99"/>
      <c r="J5050" s="1"/>
      <c r="K5050" s="99"/>
      <c r="L5050" s="99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</row>
    <row r="5051" spans="4:35">
      <c r="D5051" s="1"/>
      <c r="E5051" s="1"/>
      <c r="F5051" s="1"/>
      <c r="G5051" s="1"/>
      <c r="H5051" s="1"/>
      <c r="I5051" s="99"/>
      <c r="J5051" s="1"/>
      <c r="K5051" s="99"/>
      <c r="L5051" s="99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</row>
    <row r="5052" spans="4:35">
      <c r="D5052" s="1"/>
      <c r="E5052" s="1"/>
      <c r="F5052" s="1"/>
      <c r="G5052" s="1"/>
      <c r="H5052" s="1"/>
      <c r="I5052" s="99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</row>
    <row r="5053" spans="4:35">
      <c r="D5053" s="1"/>
      <c r="E5053" s="1"/>
      <c r="F5053" s="1"/>
      <c r="G5053" s="1"/>
      <c r="H5053" s="1"/>
      <c r="I5053" s="99"/>
      <c r="J5053" s="1"/>
      <c r="K5053" s="99"/>
      <c r="L5053" s="99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</row>
    <row r="5054" spans="4:35">
      <c r="D5054" s="1"/>
      <c r="E5054" s="1"/>
      <c r="F5054" s="1"/>
      <c r="G5054" s="1"/>
      <c r="H5054" s="1"/>
      <c r="I5054" s="99"/>
      <c r="J5054" s="1"/>
      <c r="K5054" s="99"/>
      <c r="L5054" s="99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</row>
    <row r="5055" spans="4:35">
      <c r="D5055" s="1"/>
      <c r="E5055" s="1"/>
      <c r="F5055" s="1"/>
      <c r="G5055" s="1"/>
      <c r="H5055" s="1"/>
      <c r="I5055" s="99"/>
      <c r="J5055" s="1"/>
      <c r="K5055" s="99"/>
      <c r="L5055" s="99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</row>
    <row r="5056" spans="4:35">
      <c r="D5056" s="1"/>
      <c r="E5056" s="1"/>
      <c r="F5056" s="1"/>
      <c r="G5056" s="1"/>
      <c r="H5056" s="1"/>
      <c r="I5056" s="99"/>
      <c r="J5056" s="1"/>
      <c r="K5056" s="99"/>
      <c r="L5056" s="99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</row>
    <row r="5057" spans="4:35">
      <c r="D5057" s="1"/>
      <c r="E5057" s="1"/>
      <c r="F5057" s="1"/>
      <c r="G5057" s="1"/>
      <c r="H5057" s="1"/>
      <c r="I5057" s="99"/>
      <c r="J5057" s="1"/>
      <c r="K5057" s="99"/>
      <c r="L5057" s="99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</row>
    <row r="5058" spans="4:35">
      <c r="D5058" s="1"/>
      <c r="E5058" s="1"/>
      <c r="F5058" s="1"/>
      <c r="G5058" s="1"/>
      <c r="H5058" s="1"/>
      <c r="I5058" s="99"/>
      <c r="J5058" s="1"/>
      <c r="K5058" s="99"/>
      <c r="L5058" s="99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</row>
    <row r="5059" spans="4:35">
      <c r="D5059" s="1"/>
      <c r="E5059" s="1"/>
      <c r="F5059" s="1"/>
      <c r="G5059" s="1"/>
      <c r="H5059" s="1"/>
      <c r="I5059" s="99"/>
      <c r="J5059" s="1"/>
      <c r="K5059" s="99"/>
      <c r="L5059" s="99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</row>
    <row r="5060" spans="4:35">
      <c r="D5060" s="1"/>
      <c r="E5060" s="1"/>
      <c r="F5060" s="1"/>
      <c r="G5060" s="1"/>
      <c r="H5060" s="1"/>
      <c r="I5060" s="99"/>
      <c r="J5060" s="1"/>
      <c r="K5060" s="99"/>
      <c r="L5060" s="99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</row>
    <row r="5061" spans="4:35">
      <c r="D5061" s="1"/>
      <c r="E5061" s="1"/>
      <c r="F5061" s="1"/>
      <c r="G5061" s="1"/>
      <c r="H5061" s="1"/>
      <c r="I5061" s="99"/>
      <c r="J5061" s="1"/>
      <c r="K5061" s="99"/>
      <c r="L5061" s="99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</row>
    <row r="5062" spans="4:35">
      <c r="D5062" s="1"/>
      <c r="E5062" s="1"/>
      <c r="F5062" s="1"/>
      <c r="G5062" s="1"/>
      <c r="H5062" s="1"/>
      <c r="I5062" s="99"/>
      <c r="J5062" s="1"/>
      <c r="K5062" s="99"/>
      <c r="L5062" s="99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</row>
    <row r="5063" spans="4:35">
      <c r="D5063" s="1"/>
      <c r="E5063" s="1"/>
      <c r="F5063" s="1"/>
      <c r="G5063" s="1"/>
      <c r="H5063" s="1"/>
      <c r="I5063" s="99"/>
      <c r="J5063" s="1"/>
      <c r="K5063" s="99"/>
      <c r="L5063" s="99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</row>
    <row r="5064" spans="4:35">
      <c r="D5064" s="1"/>
      <c r="E5064" s="1"/>
      <c r="F5064" s="1"/>
      <c r="G5064" s="1"/>
      <c r="H5064" s="1"/>
      <c r="I5064" s="99"/>
      <c r="J5064" s="1"/>
      <c r="K5064" s="99"/>
      <c r="L5064" s="99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</row>
    <row r="5065" spans="4:35">
      <c r="D5065" s="1"/>
      <c r="E5065" s="1"/>
      <c r="F5065" s="1"/>
      <c r="G5065" s="1"/>
      <c r="H5065" s="1"/>
      <c r="I5065" s="99"/>
      <c r="J5065" s="1"/>
      <c r="K5065" s="99"/>
      <c r="L5065" s="99"/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</row>
    <row r="5066" spans="4:35">
      <c r="D5066" s="1"/>
      <c r="E5066" s="1"/>
      <c r="F5066" s="1"/>
      <c r="G5066" s="1"/>
      <c r="H5066" s="1"/>
      <c r="I5066" s="99"/>
      <c r="J5066" s="1"/>
      <c r="K5066" s="99"/>
      <c r="L5066" s="99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</row>
    <row r="5067" spans="4:35">
      <c r="D5067" s="1"/>
      <c r="E5067" s="1"/>
      <c r="F5067" s="1"/>
      <c r="G5067" s="1"/>
      <c r="H5067" s="1"/>
      <c r="I5067" s="99"/>
      <c r="J5067" s="1"/>
      <c r="K5067" s="99"/>
      <c r="L5067" s="99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</row>
    <row r="5068" spans="4:35">
      <c r="D5068" s="1"/>
      <c r="E5068" s="1"/>
      <c r="F5068" s="1"/>
      <c r="G5068" s="1"/>
      <c r="H5068" s="1"/>
      <c r="I5068" s="99"/>
      <c r="J5068" s="1"/>
      <c r="K5068" s="99"/>
      <c r="L5068" s="99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</row>
    <row r="5069" spans="4:35">
      <c r="D5069" s="1"/>
      <c r="E5069" s="1"/>
      <c r="F5069" s="1"/>
      <c r="G5069" s="1"/>
      <c r="H5069" s="1"/>
      <c r="I5069" s="99"/>
      <c r="J5069" s="1"/>
      <c r="K5069" s="99"/>
      <c r="L5069" s="99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</row>
    <row r="5070" spans="4:35">
      <c r="D5070" s="1"/>
      <c r="E5070" s="1"/>
      <c r="F5070" s="1"/>
      <c r="G5070" s="1"/>
      <c r="H5070" s="1"/>
      <c r="I5070" s="99"/>
      <c r="J5070" s="1"/>
      <c r="K5070" s="99"/>
      <c r="L5070" s="99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</row>
    <row r="5071" spans="4:35">
      <c r="D5071" s="1"/>
      <c r="E5071" s="1"/>
      <c r="F5071" s="1"/>
      <c r="G5071" s="1"/>
      <c r="H5071" s="1"/>
      <c r="I5071" s="99"/>
      <c r="J5071" s="1"/>
      <c r="K5071" s="99"/>
      <c r="L5071" s="99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</row>
    <row r="5072" spans="4:35">
      <c r="D5072" s="1"/>
      <c r="E5072" s="1"/>
      <c r="F5072" s="1"/>
      <c r="G5072" s="1"/>
      <c r="H5072" s="1"/>
      <c r="I5072" s="99"/>
      <c r="J5072" s="1"/>
      <c r="K5072" s="99"/>
      <c r="L5072" s="99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</row>
    <row r="5073" spans="4:35">
      <c r="D5073" s="1"/>
      <c r="E5073" s="1"/>
      <c r="F5073" s="1"/>
      <c r="G5073" s="1"/>
      <c r="H5073" s="1"/>
      <c r="I5073" s="99"/>
      <c r="J5073" s="1"/>
      <c r="K5073" s="99"/>
      <c r="L5073" s="99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</row>
    <row r="5074" spans="4:35">
      <c r="D5074" s="1"/>
      <c r="E5074" s="1"/>
      <c r="F5074" s="1"/>
      <c r="G5074" s="1"/>
      <c r="H5074" s="1"/>
      <c r="I5074" s="99"/>
      <c r="J5074" s="1"/>
      <c r="K5074" s="99"/>
      <c r="L5074" s="99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</row>
    <row r="5075" spans="4:35">
      <c r="D5075" s="1"/>
      <c r="E5075" s="1"/>
      <c r="F5075" s="1"/>
      <c r="G5075" s="1"/>
      <c r="H5075" s="1"/>
      <c r="I5075" s="99"/>
      <c r="J5075" s="1"/>
      <c r="K5075" s="99"/>
      <c r="L5075" s="99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</row>
    <row r="5076" spans="4:35">
      <c r="D5076" s="1"/>
      <c r="E5076" s="1"/>
      <c r="F5076" s="1"/>
      <c r="G5076" s="1"/>
      <c r="H5076" s="1"/>
      <c r="I5076" s="99"/>
      <c r="J5076" s="1"/>
      <c r="K5076" s="99"/>
      <c r="L5076" s="99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</row>
    <row r="5077" spans="4:35">
      <c r="D5077" s="1"/>
      <c r="E5077" s="1"/>
      <c r="F5077" s="1"/>
      <c r="G5077" s="1"/>
      <c r="H5077" s="1"/>
      <c r="I5077" s="99"/>
      <c r="J5077" s="1"/>
      <c r="K5077" s="99"/>
      <c r="L5077" s="99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</row>
    <row r="5078" spans="4:35">
      <c r="D5078" s="1"/>
      <c r="E5078" s="1"/>
      <c r="F5078" s="1"/>
      <c r="G5078" s="1"/>
      <c r="H5078" s="1"/>
      <c r="I5078" s="99"/>
      <c r="J5078" s="1"/>
      <c r="K5078" s="99"/>
      <c r="L5078" s="99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</row>
    <row r="5079" spans="4:35">
      <c r="D5079" s="1"/>
      <c r="E5079" s="1"/>
      <c r="F5079" s="1"/>
      <c r="G5079" s="1"/>
      <c r="H5079" s="1"/>
      <c r="I5079" s="99"/>
      <c r="J5079" s="1"/>
      <c r="K5079" s="99"/>
      <c r="L5079" s="99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</row>
    <row r="5080" spans="4:35">
      <c r="D5080" s="1"/>
      <c r="E5080" s="1"/>
      <c r="F5080" s="1"/>
      <c r="G5080" s="1"/>
      <c r="H5080" s="1"/>
      <c r="I5080" s="99"/>
      <c r="J5080" s="1"/>
      <c r="K5080" s="99"/>
      <c r="L5080" s="99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</row>
    <row r="5081" spans="4:35">
      <c r="D5081" s="1"/>
      <c r="E5081" s="1"/>
      <c r="F5081" s="1"/>
      <c r="G5081" s="1"/>
      <c r="H5081" s="1"/>
      <c r="I5081" s="99"/>
      <c r="J5081" s="1"/>
      <c r="K5081" s="99"/>
      <c r="L5081" s="99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</row>
    <row r="5082" spans="4:35">
      <c r="D5082" s="1"/>
      <c r="E5082" s="1"/>
      <c r="F5082" s="1"/>
      <c r="G5082" s="1"/>
      <c r="H5082" s="1"/>
      <c r="I5082" s="99"/>
      <c r="J5082" s="1"/>
      <c r="K5082" s="99"/>
      <c r="L5082" s="99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</row>
    <row r="5083" spans="4:35">
      <c r="D5083" s="1"/>
      <c r="E5083" s="1"/>
      <c r="F5083" s="1"/>
      <c r="G5083" s="1"/>
      <c r="H5083" s="1"/>
      <c r="I5083" s="99"/>
      <c r="J5083" s="1"/>
      <c r="K5083" s="99"/>
      <c r="L5083" s="99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</row>
    <row r="5084" spans="4:35">
      <c r="D5084" s="1"/>
      <c r="E5084" s="1"/>
      <c r="F5084" s="1"/>
      <c r="G5084" s="1"/>
      <c r="H5084" s="1"/>
      <c r="I5084" s="99"/>
      <c r="J5084" s="1"/>
      <c r="K5084" s="99"/>
      <c r="L5084" s="99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</row>
    <row r="5085" spans="4:35">
      <c r="D5085" s="1"/>
      <c r="E5085" s="1"/>
      <c r="F5085" s="1"/>
      <c r="G5085" s="1"/>
      <c r="H5085" s="1"/>
      <c r="I5085" s="99"/>
      <c r="J5085" s="1"/>
      <c r="K5085" s="99"/>
      <c r="L5085" s="99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</row>
    <row r="5086" spans="4:35">
      <c r="D5086" s="1"/>
      <c r="E5086" s="1"/>
      <c r="F5086" s="1"/>
      <c r="G5086" s="1"/>
      <c r="H5086" s="1"/>
      <c r="I5086" s="99"/>
      <c r="J5086" s="1"/>
      <c r="K5086" s="99"/>
      <c r="L5086" s="99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</row>
    <row r="5087" spans="4:35">
      <c r="D5087" s="1"/>
      <c r="E5087" s="1"/>
      <c r="F5087" s="1"/>
      <c r="G5087" s="1"/>
      <c r="H5087" s="1"/>
      <c r="I5087" s="99"/>
      <c r="J5087" s="1"/>
      <c r="K5087" s="99"/>
      <c r="L5087" s="99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</row>
    <row r="5088" spans="4:35">
      <c r="D5088" s="1"/>
      <c r="E5088" s="1"/>
      <c r="F5088" s="1"/>
      <c r="G5088" s="1"/>
      <c r="H5088" s="1"/>
      <c r="I5088" s="99"/>
      <c r="J5088" s="1"/>
      <c r="K5088" s="99"/>
      <c r="L5088" s="99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</row>
    <row r="5089" spans="4:35">
      <c r="D5089" s="1"/>
      <c r="E5089" s="1"/>
      <c r="F5089" s="1"/>
      <c r="G5089" s="1"/>
      <c r="H5089" s="1"/>
      <c r="I5089" s="99"/>
      <c r="J5089" s="1"/>
      <c r="K5089" s="99"/>
      <c r="L5089" s="99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</row>
    <row r="5090" spans="4:35">
      <c r="D5090" s="1"/>
      <c r="E5090" s="1"/>
      <c r="F5090" s="1"/>
      <c r="G5090" s="1"/>
      <c r="H5090" s="1"/>
      <c r="I5090" s="99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</row>
    <row r="5091" spans="4:35">
      <c r="D5091" s="1"/>
      <c r="E5091" s="1"/>
      <c r="F5091" s="1"/>
      <c r="G5091" s="1"/>
      <c r="H5091" s="1"/>
      <c r="I5091" s="99"/>
      <c r="J5091" s="1"/>
      <c r="K5091" s="99"/>
      <c r="L5091" s="99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</row>
    <row r="5092" spans="4:35">
      <c r="D5092" s="1"/>
      <c r="E5092" s="1"/>
      <c r="F5092" s="1"/>
      <c r="G5092" s="1"/>
      <c r="H5092" s="1"/>
      <c r="I5092" s="99"/>
      <c r="J5092" s="1"/>
      <c r="K5092" s="99"/>
      <c r="L5092" s="99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</row>
    <row r="5093" spans="4:35">
      <c r="D5093" s="1"/>
      <c r="E5093" s="1"/>
      <c r="F5093" s="1"/>
      <c r="G5093" s="1"/>
      <c r="H5093" s="1"/>
      <c r="I5093" s="99"/>
      <c r="J5093" s="1"/>
      <c r="K5093" s="99"/>
      <c r="L5093" s="99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</row>
    <row r="5094" spans="4:35">
      <c r="D5094" s="1"/>
      <c r="E5094" s="1"/>
      <c r="F5094" s="1"/>
      <c r="G5094" s="1"/>
      <c r="H5094" s="1"/>
      <c r="I5094" s="99"/>
      <c r="J5094" s="1"/>
      <c r="K5094" s="99"/>
      <c r="L5094" s="99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</row>
    <row r="5095" spans="4:35">
      <c r="D5095" s="1"/>
      <c r="E5095" s="1"/>
      <c r="F5095" s="1"/>
      <c r="G5095" s="1"/>
      <c r="H5095" s="1"/>
      <c r="I5095" s="99"/>
      <c r="J5095" s="1"/>
      <c r="K5095" s="99"/>
      <c r="L5095" s="99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</row>
    <row r="5096" spans="4:35">
      <c r="D5096" s="1"/>
      <c r="E5096" s="1"/>
      <c r="F5096" s="1"/>
      <c r="G5096" s="1"/>
      <c r="H5096" s="1"/>
      <c r="I5096" s="99"/>
      <c r="J5096" s="1"/>
      <c r="K5096" s="99"/>
      <c r="L5096" s="99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</row>
    <row r="5097" spans="4:35">
      <c r="D5097" s="1"/>
      <c r="E5097" s="1"/>
      <c r="F5097" s="1"/>
      <c r="G5097" s="1"/>
      <c r="H5097" s="1"/>
      <c r="I5097" s="99"/>
      <c r="J5097" s="1"/>
      <c r="K5097" s="99"/>
      <c r="L5097" s="99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</row>
    <row r="5098" spans="4:35">
      <c r="D5098" s="1"/>
      <c r="E5098" s="1"/>
      <c r="F5098" s="1"/>
      <c r="G5098" s="1"/>
      <c r="H5098" s="1"/>
      <c r="I5098" s="99"/>
      <c r="J5098" s="1"/>
      <c r="K5098" s="99"/>
      <c r="L5098" s="99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</row>
    <row r="5099" spans="4:35">
      <c r="D5099" s="1"/>
      <c r="E5099" s="1"/>
      <c r="F5099" s="1"/>
      <c r="G5099" s="1"/>
      <c r="H5099" s="1"/>
      <c r="I5099" s="99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</row>
    <row r="5100" spans="4:35">
      <c r="D5100" s="1"/>
      <c r="E5100" s="1"/>
      <c r="F5100" s="1"/>
      <c r="G5100" s="1"/>
      <c r="H5100" s="1"/>
      <c r="I5100" s="99"/>
      <c r="J5100" s="1"/>
      <c r="K5100" s="99"/>
      <c r="L5100" s="99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</row>
    <row r="5101" spans="4:35">
      <c r="D5101" s="1"/>
      <c r="E5101" s="1"/>
      <c r="F5101" s="1"/>
      <c r="G5101" s="1"/>
      <c r="H5101" s="1"/>
      <c r="I5101" s="99"/>
      <c r="J5101" s="1"/>
      <c r="K5101" s="99"/>
      <c r="L5101" s="99"/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</row>
    <row r="5102" spans="4:35">
      <c r="D5102" s="1"/>
      <c r="E5102" s="1"/>
      <c r="F5102" s="1"/>
      <c r="G5102" s="1"/>
      <c r="H5102" s="1"/>
      <c r="I5102" s="99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</row>
    <row r="5103" spans="4:35">
      <c r="D5103" s="1"/>
      <c r="E5103" s="1"/>
      <c r="F5103" s="1"/>
      <c r="G5103" s="1"/>
      <c r="H5103" s="1"/>
      <c r="I5103" s="99"/>
      <c r="J5103" s="1"/>
      <c r="K5103" s="99"/>
      <c r="L5103" s="99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</row>
    <row r="5104" spans="4:35">
      <c r="D5104" s="1"/>
      <c r="E5104" s="1"/>
      <c r="F5104" s="1"/>
      <c r="G5104" s="1"/>
      <c r="H5104" s="1"/>
      <c r="I5104" s="99"/>
      <c r="J5104" s="1"/>
      <c r="K5104" s="99"/>
      <c r="L5104" s="99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</row>
    <row r="5105" spans="4:35">
      <c r="D5105" s="1"/>
      <c r="E5105" s="1"/>
      <c r="F5105" s="1"/>
      <c r="G5105" s="1"/>
      <c r="H5105" s="1"/>
      <c r="I5105" s="99"/>
      <c r="J5105" s="1"/>
      <c r="K5105" s="99"/>
      <c r="L5105" s="99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</row>
    <row r="5106" spans="4:35">
      <c r="D5106" s="1"/>
      <c r="E5106" s="1"/>
      <c r="F5106" s="1"/>
      <c r="G5106" s="1"/>
      <c r="H5106" s="1"/>
      <c r="I5106" s="99"/>
      <c r="J5106" s="1"/>
      <c r="K5106" s="99"/>
      <c r="L5106" s="99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</row>
    <row r="5107" spans="4:35">
      <c r="D5107" s="1"/>
      <c r="E5107" s="1"/>
      <c r="F5107" s="1"/>
      <c r="G5107" s="1"/>
      <c r="H5107" s="1"/>
      <c r="I5107" s="99"/>
      <c r="J5107" s="1"/>
      <c r="K5107" s="99"/>
      <c r="L5107" s="99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</row>
    <row r="5108" spans="4:35">
      <c r="D5108" s="1"/>
      <c r="E5108" s="1"/>
      <c r="F5108" s="1"/>
      <c r="G5108" s="1"/>
      <c r="H5108" s="1"/>
      <c r="I5108" s="99"/>
      <c r="J5108" s="1"/>
      <c r="K5108" s="99"/>
      <c r="L5108" s="99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</row>
    <row r="5109" spans="4:35">
      <c r="D5109" s="1"/>
      <c r="E5109" s="1"/>
      <c r="F5109" s="1"/>
      <c r="G5109" s="1"/>
      <c r="H5109" s="1"/>
      <c r="I5109" s="99"/>
      <c r="J5109" s="1"/>
      <c r="K5109" s="99"/>
      <c r="L5109" s="99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</row>
    <row r="5110" spans="4:35">
      <c r="D5110" s="1"/>
      <c r="E5110" s="1"/>
      <c r="F5110" s="1"/>
      <c r="G5110" s="1"/>
      <c r="H5110" s="1"/>
      <c r="I5110" s="99"/>
      <c r="J5110" s="1"/>
      <c r="K5110" s="99"/>
      <c r="L5110" s="99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</row>
    <row r="5111" spans="4:35">
      <c r="D5111" s="1"/>
      <c r="E5111" s="1"/>
      <c r="F5111" s="1"/>
      <c r="G5111" s="1"/>
      <c r="H5111" s="1"/>
      <c r="I5111" s="99"/>
      <c r="J5111" s="1"/>
      <c r="K5111" s="99"/>
      <c r="L5111" s="99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</row>
    <row r="5112" spans="4:35">
      <c r="D5112" s="1"/>
      <c r="E5112" s="1"/>
      <c r="F5112" s="1"/>
      <c r="G5112" s="1"/>
      <c r="H5112" s="1"/>
      <c r="I5112" s="99"/>
      <c r="J5112" s="1"/>
      <c r="K5112" s="99"/>
      <c r="L5112" s="99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</row>
    <row r="5113" spans="4:35">
      <c r="D5113" s="1"/>
      <c r="E5113" s="1"/>
      <c r="F5113" s="1"/>
      <c r="G5113" s="1"/>
      <c r="H5113" s="1"/>
      <c r="I5113" s="99"/>
      <c r="J5113" s="1"/>
      <c r="K5113" s="99"/>
      <c r="L5113" s="99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</row>
    <row r="5114" spans="4:35">
      <c r="D5114" s="1"/>
      <c r="E5114" s="1"/>
      <c r="F5114" s="1"/>
      <c r="G5114" s="1"/>
      <c r="H5114" s="1"/>
      <c r="I5114" s="99"/>
      <c r="J5114" s="1"/>
      <c r="K5114" s="99"/>
      <c r="L5114" s="99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</row>
    <row r="5115" spans="4:35">
      <c r="D5115" s="1"/>
      <c r="E5115" s="1"/>
      <c r="F5115" s="1"/>
      <c r="G5115" s="1"/>
      <c r="H5115" s="1"/>
      <c r="I5115" s="99"/>
      <c r="J5115" s="1"/>
      <c r="K5115" s="99"/>
      <c r="L5115" s="99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</row>
    <row r="5116" spans="4:35">
      <c r="D5116" s="1"/>
      <c r="E5116" s="1"/>
      <c r="F5116" s="1"/>
      <c r="G5116" s="1"/>
      <c r="H5116" s="1"/>
      <c r="I5116" s="99"/>
      <c r="J5116" s="1"/>
      <c r="K5116" s="99"/>
      <c r="L5116" s="99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</row>
    <row r="5117" spans="4:35">
      <c r="D5117" s="1"/>
      <c r="E5117" s="1"/>
      <c r="F5117" s="1"/>
      <c r="G5117" s="1"/>
      <c r="H5117" s="1"/>
      <c r="I5117" s="99"/>
      <c r="J5117" s="1"/>
      <c r="K5117" s="99"/>
      <c r="L5117" s="99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</row>
    <row r="5118" spans="4:35">
      <c r="D5118" s="1"/>
      <c r="E5118" s="1"/>
      <c r="F5118" s="1"/>
      <c r="G5118" s="1"/>
      <c r="H5118" s="1"/>
      <c r="I5118" s="99"/>
      <c r="J5118" s="1"/>
      <c r="K5118" s="99"/>
      <c r="L5118" s="99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</row>
    <row r="5119" spans="4:35">
      <c r="D5119" s="1"/>
      <c r="E5119" s="1"/>
      <c r="F5119" s="1"/>
      <c r="G5119" s="1"/>
      <c r="H5119" s="1"/>
      <c r="I5119" s="99"/>
      <c r="J5119" s="1"/>
      <c r="K5119" s="99"/>
      <c r="L5119" s="99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</row>
    <row r="5120" spans="4:35">
      <c r="D5120" s="1"/>
      <c r="E5120" s="1"/>
      <c r="F5120" s="1"/>
      <c r="G5120" s="1"/>
      <c r="H5120" s="1"/>
      <c r="I5120" s="99"/>
      <c r="J5120" s="1"/>
      <c r="K5120" s="99"/>
      <c r="L5120" s="99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</row>
    <row r="5121" spans="4:35">
      <c r="D5121" s="1"/>
      <c r="E5121" s="1"/>
      <c r="F5121" s="1"/>
      <c r="G5121" s="1"/>
      <c r="H5121" s="1"/>
      <c r="I5121" s="99"/>
      <c r="J5121" s="1"/>
      <c r="K5121" s="99"/>
      <c r="L5121" s="99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</row>
    <row r="5122" spans="4:35">
      <c r="D5122" s="1"/>
      <c r="E5122" s="1"/>
      <c r="F5122" s="1"/>
      <c r="G5122" s="1"/>
      <c r="H5122" s="1"/>
      <c r="I5122" s="99"/>
      <c r="J5122" s="1"/>
      <c r="K5122" s="99"/>
      <c r="L5122" s="99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</row>
    <row r="5123" spans="4:35">
      <c r="D5123" s="1"/>
      <c r="E5123" s="1"/>
      <c r="F5123" s="1"/>
      <c r="G5123" s="1"/>
      <c r="H5123" s="1"/>
      <c r="I5123" s="99"/>
      <c r="J5123" s="1"/>
      <c r="K5123" s="99"/>
      <c r="L5123" s="99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</row>
    <row r="5124" spans="4:35">
      <c r="D5124" s="1"/>
      <c r="E5124" s="1"/>
      <c r="F5124" s="1"/>
      <c r="G5124" s="1"/>
      <c r="H5124" s="1"/>
      <c r="I5124" s="99"/>
      <c r="J5124" s="1"/>
      <c r="K5124" s="99"/>
      <c r="L5124" s="99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</row>
    <row r="5125" spans="4:35">
      <c r="D5125" s="1"/>
      <c r="E5125" s="1"/>
      <c r="F5125" s="1"/>
      <c r="G5125" s="1"/>
      <c r="H5125" s="1"/>
      <c r="I5125" s="99"/>
      <c r="J5125" s="1"/>
      <c r="K5125" s="99"/>
      <c r="L5125" s="99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</row>
    <row r="5126" spans="4:35">
      <c r="D5126" s="1"/>
      <c r="E5126" s="1"/>
      <c r="F5126" s="1"/>
      <c r="G5126" s="1"/>
      <c r="H5126" s="1"/>
      <c r="I5126" s="99"/>
      <c r="J5126" s="1"/>
      <c r="K5126" s="99"/>
      <c r="L5126" s="99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</row>
    <row r="5127" spans="4:35">
      <c r="D5127" s="1"/>
      <c r="E5127" s="1"/>
      <c r="F5127" s="1"/>
      <c r="G5127" s="1"/>
      <c r="H5127" s="1"/>
      <c r="I5127" s="99"/>
      <c r="J5127" s="1"/>
      <c r="K5127" s="99"/>
      <c r="L5127" s="99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</row>
    <row r="5128" spans="4:35">
      <c r="D5128" s="1"/>
      <c r="E5128" s="1"/>
      <c r="F5128" s="1"/>
      <c r="G5128" s="1"/>
      <c r="H5128" s="1"/>
      <c r="I5128" s="99"/>
      <c r="J5128" s="1"/>
      <c r="K5128" s="99"/>
      <c r="L5128" s="99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</row>
    <row r="5129" spans="4:35">
      <c r="D5129" s="1"/>
      <c r="E5129" s="1"/>
      <c r="F5129" s="1"/>
      <c r="G5129" s="1"/>
      <c r="H5129" s="1"/>
      <c r="I5129" s="99"/>
      <c r="J5129" s="1"/>
      <c r="K5129" s="99"/>
      <c r="L5129" s="99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</row>
    <row r="5130" spans="4:35">
      <c r="D5130" s="1"/>
      <c r="E5130" s="1"/>
      <c r="F5130" s="1"/>
      <c r="G5130" s="1"/>
      <c r="H5130" s="1"/>
      <c r="I5130" s="99"/>
      <c r="J5130" s="1"/>
      <c r="K5130" s="99"/>
      <c r="L5130" s="99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</row>
    <row r="5131" spans="4:35">
      <c r="D5131" s="1"/>
      <c r="E5131" s="1"/>
      <c r="F5131" s="1"/>
      <c r="G5131" s="1"/>
      <c r="H5131" s="1"/>
      <c r="I5131" s="99"/>
      <c r="J5131" s="1"/>
      <c r="K5131" s="99"/>
      <c r="L5131" s="99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</row>
    <row r="5132" spans="4:35">
      <c r="D5132" s="1"/>
      <c r="E5132" s="1"/>
      <c r="F5132" s="1"/>
      <c r="G5132" s="1"/>
      <c r="H5132" s="1"/>
      <c r="I5132" s="99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</row>
    <row r="5133" spans="4:35">
      <c r="D5133" s="1"/>
      <c r="E5133" s="1"/>
      <c r="F5133" s="1"/>
      <c r="G5133" s="1"/>
      <c r="H5133" s="1"/>
      <c r="I5133" s="99"/>
      <c r="J5133" s="1"/>
      <c r="K5133" s="99"/>
      <c r="L5133" s="99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</row>
    <row r="5134" spans="4:35">
      <c r="D5134" s="1"/>
      <c r="E5134" s="1"/>
      <c r="F5134" s="1"/>
      <c r="G5134" s="1"/>
      <c r="H5134" s="1"/>
      <c r="I5134" s="99"/>
      <c r="J5134" s="1"/>
      <c r="K5134" s="99"/>
      <c r="L5134" s="99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</row>
    <row r="5135" spans="4:35">
      <c r="D5135" s="1"/>
      <c r="E5135" s="1"/>
      <c r="F5135" s="1"/>
      <c r="G5135" s="1"/>
      <c r="H5135" s="1"/>
      <c r="I5135" s="99"/>
      <c r="J5135" s="1"/>
      <c r="K5135" s="99"/>
      <c r="L5135" s="99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</row>
    <row r="5136" spans="4:35">
      <c r="D5136" s="1"/>
      <c r="E5136" s="1"/>
      <c r="F5136" s="1"/>
      <c r="G5136" s="1"/>
      <c r="H5136" s="1"/>
      <c r="I5136" s="99"/>
      <c r="J5136" s="1"/>
      <c r="K5136" s="99"/>
      <c r="L5136" s="99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</row>
    <row r="5137" spans="4:35">
      <c r="D5137" s="1"/>
      <c r="E5137" s="1"/>
      <c r="F5137" s="1"/>
      <c r="G5137" s="1"/>
      <c r="H5137" s="1"/>
      <c r="I5137" s="99"/>
      <c r="J5137" s="1"/>
      <c r="K5137" s="99"/>
      <c r="L5137" s="99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</row>
    <row r="5138" spans="4:35">
      <c r="D5138" s="1"/>
      <c r="E5138" s="1"/>
      <c r="F5138" s="1"/>
      <c r="G5138" s="1"/>
      <c r="H5138" s="1"/>
      <c r="I5138" s="99"/>
      <c r="J5138" s="1"/>
      <c r="K5138" s="99"/>
      <c r="L5138" s="99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</row>
    <row r="5139" spans="4:35">
      <c r="D5139" s="1"/>
      <c r="E5139" s="1"/>
      <c r="F5139" s="1"/>
      <c r="G5139" s="1"/>
      <c r="H5139" s="1"/>
      <c r="I5139" s="99"/>
      <c r="J5139" s="1"/>
      <c r="K5139" s="99"/>
      <c r="L5139" s="99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</row>
    <row r="5140" spans="4:35">
      <c r="D5140" s="1"/>
      <c r="E5140" s="1"/>
      <c r="F5140" s="1"/>
      <c r="G5140" s="1"/>
      <c r="H5140" s="1"/>
      <c r="I5140" s="99"/>
      <c r="J5140" s="1"/>
      <c r="K5140" s="99"/>
      <c r="L5140" s="99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</row>
    <row r="5141" spans="4:35">
      <c r="D5141" s="1"/>
      <c r="E5141" s="1"/>
      <c r="F5141" s="1"/>
      <c r="G5141" s="1"/>
      <c r="H5141" s="1"/>
      <c r="I5141" s="99"/>
      <c r="J5141" s="1"/>
      <c r="K5141" s="99"/>
      <c r="L5141" s="99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</row>
    <row r="5142" spans="4:35">
      <c r="D5142" s="1"/>
      <c r="E5142" s="1"/>
      <c r="F5142" s="1"/>
      <c r="G5142" s="1"/>
      <c r="H5142" s="1"/>
      <c r="I5142" s="99"/>
      <c r="J5142" s="1"/>
      <c r="K5142" s="99"/>
      <c r="L5142" s="99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</row>
    <row r="5143" spans="4:35">
      <c r="D5143" s="1"/>
      <c r="E5143" s="1"/>
      <c r="F5143" s="1"/>
      <c r="G5143" s="1"/>
      <c r="H5143" s="1"/>
      <c r="I5143" s="99"/>
      <c r="J5143" s="1"/>
      <c r="K5143" s="99"/>
      <c r="L5143" s="99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</row>
    <row r="5144" spans="4:35">
      <c r="D5144" s="1"/>
      <c r="E5144" s="1"/>
      <c r="F5144" s="1"/>
      <c r="G5144" s="1"/>
      <c r="H5144" s="1"/>
      <c r="I5144" s="99"/>
      <c r="J5144" s="1"/>
      <c r="K5144" s="99"/>
      <c r="L5144" s="99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</row>
    <row r="5145" spans="4:35">
      <c r="D5145" s="1"/>
      <c r="E5145" s="1"/>
      <c r="F5145" s="1"/>
      <c r="G5145" s="1"/>
      <c r="H5145" s="1"/>
      <c r="I5145" s="99"/>
      <c r="J5145" s="1"/>
      <c r="K5145" s="99"/>
      <c r="L5145" s="99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</row>
    <row r="5146" spans="4:35">
      <c r="D5146" s="1"/>
      <c r="E5146" s="1"/>
      <c r="F5146" s="1"/>
      <c r="G5146" s="1"/>
      <c r="H5146" s="1"/>
      <c r="I5146" s="99"/>
      <c r="J5146" s="1"/>
      <c r="K5146" s="99"/>
      <c r="L5146" s="99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</row>
    <row r="5147" spans="4:35">
      <c r="D5147" s="1"/>
      <c r="E5147" s="1"/>
      <c r="F5147" s="1"/>
      <c r="G5147" s="1"/>
      <c r="H5147" s="1"/>
      <c r="I5147" s="99"/>
      <c r="J5147" s="1"/>
      <c r="K5147" s="99"/>
      <c r="L5147" s="99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</row>
    <row r="5148" spans="4:35">
      <c r="D5148" s="1"/>
      <c r="E5148" s="1"/>
      <c r="F5148" s="1"/>
      <c r="G5148" s="1"/>
      <c r="H5148" s="1"/>
      <c r="I5148" s="99"/>
      <c r="J5148" s="1"/>
      <c r="K5148" s="99"/>
      <c r="L5148" s="99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</row>
    <row r="5149" spans="4:35">
      <c r="D5149" s="1"/>
      <c r="E5149" s="1"/>
      <c r="F5149" s="1"/>
      <c r="G5149" s="1"/>
      <c r="H5149" s="1"/>
      <c r="I5149" s="99"/>
      <c r="J5149" s="1"/>
      <c r="K5149" s="99"/>
      <c r="L5149" s="99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</row>
    <row r="5150" spans="4:35">
      <c r="D5150" s="1"/>
      <c r="E5150" s="1"/>
      <c r="F5150" s="1"/>
      <c r="G5150" s="1"/>
      <c r="H5150" s="1"/>
      <c r="I5150" s="99"/>
      <c r="J5150" s="1"/>
      <c r="K5150" s="99"/>
      <c r="L5150" s="99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</row>
    <row r="5151" spans="4:35">
      <c r="D5151" s="1"/>
      <c r="E5151" s="1"/>
      <c r="F5151" s="1"/>
      <c r="G5151" s="1"/>
      <c r="H5151" s="1"/>
      <c r="I5151" s="99"/>
      <c r="J5151" s="1"/>
      <c r="K5151" s="99"/>
      <c r="L5151" s="99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</row>
    <row r="5152" spans="4:35">
      <c r="D5152" s="1"/>
      <c r="E5152" s="1"/>
      <c r="F5152" s="1"/>
      <c r="G5152" s="1"/>
      <c r="H5152" s="1"/>
      <c r="I5152" s="99"/>
      <c r="J5152" s="1"/>
      <c r="K5152" s="99"/>
      <c r="L5152" s="99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</row>
    <row r="5153" spans="4:35">
      <c r="D5153" s="1"/>
      <c r="E5153" s="1"/>
      <c r="F5153" s="1"/>
      <c r="G5153" s="1"/>
      <c r="H5153" s="1"/>
      <c r="I5153" s="99"/>
      <c r="J5153" s="1"/>
      <c r="K5153" s="99"/>
      <c r="L5153" s="99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</row>
    <row r="5154" spans="4:35">
      <c r="D5154" s="1"/>
      <c r="E5154" s="1"/>
      <c r="F5154" s="1"/>
      <c r="G5154" s="1"/>
      <c r="H5154" s="1"/>
      <c r="I5154" s="99"/>
      <c r="J5154" s="1"/>
      <c r="K5154" s="1"/>
      <c r="L5154" s="1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</row>
    <row r="5155" spans="4:35">
      <c r="D5155" s="1"/>
      <c r="E5155" s="1"/>
      <c r="F5155" s="1"/>
      <c r="G5155" s="1"/>
      <c r="H5155" s="1"/>
      <c r="I5155" s="99"/>
      <c r="J5155" s="1"/>
      <c r="K5155" s="1"/>
      <c r="L5155" s="1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</row>
    <row r="5156" spans="4:35">
      <c r="D5156" s="1"/>
      <c r="E5156" s="1"/>
      <c r="F5156" s="1"/>
      <c r="G5156" s="1"/>
      <c r="H5156" s="1"/>
      <c r="I5156" s="99"/>
      <c r="J5156" s="1"/>
      <c r="K5156" s="99"/>
      <c r="L5156" s="99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</row>
    <row r="5157" spans="4:35">
      <c r="D5157" s="1"/>
      <c r="E5157" s="1"/>
      <c r="F5157" s="1"/>
      <c r="G5157" s="1"/>
      <c r="H5157" s="1"/>
      <c r="I5157" s="99"/>
      <c r="J5157" s="1"/>
      <c r="K5157" s="99"/>
      <c r="L5157" s="99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</row>
    <row r="5158" spans="4:35">
      <c r="D5158" s="1"/>
      <c r="E5158" s="1"/>
      <c r="F5158" s="1"/>
      <c r="G5158" s="1"/>
      <c r="H5158" s="1"/>
      <c r="I5158" s="99"/>
      <c r="J5158" s="1"/>
      <c r="K5158" s="99"/>
      <c r="L5158" s="99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</row>
    <row r="5159" spans="4:35">
      <c r="D5159" s="1"/>
      <c r="E5159" s="1"/>
      <c r="F5159" s="1"/>
      <c r="G5159" s="1"/>
      <c r="H5159" s="1"/>
      <c r="I5159" s="99"/>
      <c r="J5159" s="1"/>
      <c r="K5159" s="99"/>
      <c r="L5159" s="99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</row>
    <row r="5160" spans="4:35">
      <c r="D5160" s="1"/>
      <c r="E5160" s="1"/>
      <c r="F5160" s="1"/>
      <c r="G5160" s="1"/>
      <c r="H5160" s="1"/>
      <c r="I5160" s="99"/>
      <c r="J5160" s="1"/>
      <c r="K5160" s="99"/>
      <c r="L5160" s="99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</row>
    <row r="5161" spans="4:35">
      <c r="D5161" s="1"/>
      <c r="E5161" s="1"/>
      <c r="F5161" s="1"/>
      <c r="G5161" s="1"/>
      <c r="H5161" s="1"/>
      <c r="I5161" s="99"/>
      <c r="J5161" s="1"/>
      <c r="K5161" s="99"/>
      <c r="L5161" s="99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</row>
    <row r="5162" spans="4:35">
      <c r="D5162" s="1"/>
      <c r="E5162" s="1"/>
      <c r="F5162" s="1"/>
      <c r="G5162" s="1"/>
      <c r="H5162" s="1"/>
      <c r="I5162" s="99"/>
      <c r="J5162" s="1"/>
      <c r="K5162" s="99"/>
      <c r="L5162" s="99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</row>
    <row r="5163" spans="4:35">
      <c r="D5163" s="1"/>
      <c r="E5163" s="1"/>
      <c r="F5163" s="1"/>
      <c r="G5163" s="1"/>
      <c r="H5163" s="1"/>
      <c r="I5163" s="99"/>
      <c r="J5163" s="1"/>
      <c r="K5163" s="1"/>
      <c r="L5163" s="1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</row>
    <row r="5164" spans="4:35">
      <c r="D5164" s="1"/>
      <c r="E5164" s="1"/>
      <c r="F5164" s="1"/>
      <c r="G5164" s="1"/>
      <c r="H5164" s="1"/>
      <c r="I5164" s="99"/>
      <c r="J5164" s="1"/>
      <c r="K5164" s="99"/>
      <c r="L5164" s="99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</row>
    <row r="5165" spans="4:35">
      <c r="D5165" s="1"/>
      <c r="E5165" s="1"/>
      <c r="F5165" s="1"/>
      <c r="G5165" s="1"/>
      <c r="H5165" s="1"/>
      <c r="I5165" s="99"/>
      <c r="J5165" s="1"/>
      <c r="K5165" s="99"/>
      <c r="L5165" s="99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</row>
    <row r="5166" spans="4:35">
      <c r="D5166" s="1"/>
      <c r="E5166" s="1"/>
      <c r="F5166" s="1"/>
      <c r="G5166" s="1"/>
      <c r="H5166" s="1"/>
      <c r="I5166" s="99"/>
      <c r="J5166" s="1"/>
      <c r="K5166" s="99"/>
      <c r="L5166" s="99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</row>
    <row r="5167" spans="4:35">
      <c r="D5167" s="1"/>
      <c r="E5167" s="1"/>
      <c r="F5167" s="1"/>
      <c r="G5167" s="1"/>
      <c r="H5167" s="1"/>
      <c r="I5167" s="99"/>
      <c r="J5167" s="1"/>
      <c r="K5167" s="99"/>
      <c r="L5167" s="99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</row>
    <row r="5168" spans="4:35">
      <c r="D5168" s="1"/>
      <c r="E5168" s="1"/>
      <c r="F5168" s="1"/>
      <c r="G5168" s="1"/>
      <c r="H5168" s="1"/>
      <c r="I5168" s="99"/>
      <c r="J5168" s="1"/>
      <c r="K5168" s="99"/>
      <c r="L5168" s="99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</row>
    <row r="5169" spans="4:35">
      <c r="D5169" s="1"/>
      <c r="E5169" s="1"/>
      <c r="F5169" s="1"/>
      <c r="G5169" s="1"/>
      <c r="H5169" s="1"/>
      <c r="I5169" s="99"/>
      <c r="J5169" s="1"/>
      <c r="K5169" s="99"/>
      <c r="L5169" s="99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</row>
    <row r="5170" spans="4:35">
      <c r="D5170" s="1"/>
      <c r="E5170" s="1"/>
      <c r="F5170" s="1"/>
      <c r="G5170" s="1"/>
      <c r="H5170" s="1"/>
      <c r="I5170" s="99"/>
      <c r="J5170" s="1"/>
      <c r="K5170" s="99"/>
      <c r="L5170" s="99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</row>
    <row r="5171" spans="4:35">
      <c r="D5171" s="1"/>
      <c r="E5171" s="1"/>
      <c r="F5171" s="1"/>
      <c r="G5171" s="1"/>
      <c r="H5171" s="1"/>
      <c r="I5171" s="99"/>
      <c r="J5171" s="1"/>
      <c r="K5171" s="99"/>
      <c r="L5171" s="99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</row>
    <row r="5172" spans="4:35">
      <c r="D5172" s="1"/>
      <c r="E5172" s="1"/>
      <c r="F5172" s="1"/>
      <c r="G5172" s="1"/>
      <c r="H5172" s="1"/>
      <c r="I5172" s="99"/>
      <c r="J5172" s="1"/>
      <c r="K5172" s="99"/>
      <c r="L5172" s="99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</row>
    <row r="5173" spans="4:35">
      <c r="D5173" s="1"/>
      <c r="E5173" s="1"/>
      <c r="F5173" s="1"/>
      <c r="G5173" s="1"/>
      <c r="H5173" s="1"/>
      <c r="I5173" s="99"/>
      <c r="J5173" s="1"/>
      <c r="K5173" s="99"/>
      <c r="L5173" s="99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</row>
    <row r="5174" spans="4:35">
      <c r="D5174" s="1"/>
      <c r="E5174" s="1"/>
      <c r="F5174" s="1"/>
      <c r="G5174" s="1"/>
      <c r="H5174" s="1"/>
      <c r="I5174" s="99"/>
      <c r="J5174" s="1"/>
      <c r="K5174" s="99"/>
      <c r="L5174" s="99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</row>
    <row r="5175" spans="4:35">
      <c r="D5175" s="1"/>
      <c r="E5175" s="1"/>
      <c r="F5175" s="1"/>
      <c r="G5175" s="1"/>
      <c r="H5175" s="1"/>
      <c r="I5175" s="99"/>
      <c r="J5175" s="1"/>
      <c r="K5175" s="99"/>
      <c r="L5175" s="99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</row>
    <row r="5176" spans="4:35">
      <c r="D5176" s="1"/>
      <c r="E5176" s="1"/>
      <c r="F5176" s="1"/>
      <c r="G5176" s="1"/>
      <c r="H5176" s="1"/>
      <c r="I5176" s="99"/>
      <c r="J5176" s="1"/>
      <c r="K5176" s="99"/>
      <c r="L5176" s="99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</row>
    <row r="5177" spans="4:35">
      <c r="D5177" s="1"/>
      <c r="E5177" s="1"/>
      <c r="F5177" s="1"/>
      <c r="G5177" s="1"/>
      <c r="H5177" s="1"/>
      <c r="I5177" s="99"/>
      <c r="J5177" s="1"/>
      <c r="K5177" s="99"/>
      <c r="L5177" s="99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</row>
    <row r="5178" spans="4:35">
      <c r="D5178" s="1"/>
      <c r="E5178" s="1"/>
      <c r="F5178" s="1"/>
      <c r="G5178" s="1"/>
      <c r="H5178" s="1"/>
      <c r="I5178" s="99"/>
      <c r="J5178" s="1"/>
      <c r="K5178" s="99"/>
      <c r="L5178" s="99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</row>
    <row r="5179" spans="4:35">
      <c r="D5179" s="1"/>
      <c r="E5179" s="1"/>
      <c r="F5179" s="1"/>
      <c r="G5179" s="1"/>
      <c r="H5179" s="1"/>
      <c r="I5179" s="99"/>
      <c r="J5179" s="1"/>
      <c r="K5179" s="99"/>
      <c r="L5179" s="99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</row>
    <row r="5180" spans="4:35">
      <c r="D5180" s="1"/>
      <c r="E5180" s="1"/>
      <c r="F5180" s="1"/>
      <c r="G5180" s="1"/>
      <c r="H5180" s="1"/>
      <c r="I5180" s="99"/>
      <c r="J5180" s="1"/>
      <c r="K5180" s="99"/>
      <c r="L5180" s="99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</row>
    <row r="5181" spans="4:35">
      <c r="D5181" s="1"/>
      <c r="E5181" s="1"/>
      <c r="F5181" s="1"/>
      <c r="G5181" s="1"/>
      <c r="H5181" s="1"/>
      <c r="I5181" s="99"/>
      <c r="J5181" s="1"/>
      <c r="K5181" s="99"/>
      <c r="L5181" s="99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</row>
    <row r="5182" spans="4:35">
      <c r="D5182" s="1"/>
      <c r="E5182" s="1"/>
      <c r="F5182" s="1"/>
      <c r="G5182" s="1"/>
      <c r="H5182" s="1"/>
      <c r="I5182" s="99"/>
      <c r="J5182" s="1"/>
      <c r="K5182" s="99"/>
      <c r="L5182" s="99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</row>
    <row r="5183" spans="4:35">
      <c r="D5183" s="1"/>
      <c r="E5183" s="1"/>
      <c r="F5183" s="1"/>
      <c r="G5183" s="1"/>
      <c r="H5183" s="1"/>
      <c r="I5183" s="99"/>
      <c r="J5183" s="1"/>
      <c r="K5183" s="99"/>
      <c r="L5183" s="99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</row>
    <row r="5184" spans="4:35">
      <c r="D5184" s="1"/>
      <c r="E5184" s="1"/>
      <c r="F5184" s="1"/>
      <c r="G5184" s="1"/>
      <c r="H5184" s="1"/>
      <c r="I5184" s="99"/>
      <c r="J5184" s="1"/>
      <c r="K5184" s="99"/>
      <c r="L5184" s="99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</row>
    <row r="5185" spans="4:35">
      <c r="D5185" s="1"/>
      <c r="E5185" s="1"/>
      <c r="F5185" s="1"/>
      <c r="G5185" s="1"/>
      <c r="H5185" s="1"/>
      <c r="I5185" s="99"/>
      <c r="J5185" s="1"/>
      <c r="K5185" s="99"/>
      <c r="L5185" s="99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</row>
    <row r="5186" spans="4:35">
      <c r="D5186" s="1"/>
      <c r="E5186" s="1"/>
      <c r="F5186" s="1"/>
      <c r="G5186" s="1"/>
      <c r="H5186" s="1"/>
      <c r="I5186" s="99"/>
      <c r="J5186" s="1"/>
      <c r="K5186" s="99"/>
      <c r="L5186" s="99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</row>
    <row r="5187" spans="4:35">
      <c r="D5187" s="1"/>
      <c r="E5187" s="1"/>
      <c r="F5187" s="1"/>
      <c r="G5187" s="1"/>
      <c r="H5187" s="1"/>
      <c r="I5187" s="99"/>
      <c r="J5187" s="1"/>
      <c r="K5187" s="99"/>
      <c r="L5187" s="99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</row>
    <row r="5188" spans="4:35">
      <c r="D5188" s="1"/>
      <c r="E5188" s="1"/>
      <c r="F5188" s="1"/>
      <c r="G5188" s="1"/>
      <c r="H5188" s="1"/>
      <c r="I5188" s="99"/>
      <c r="J5188" s="1"/>
      <c r="K5188" s="99"/>
      <c r="L5188" s="99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</row>
    <row r="5189" spans="4:35">
      <c r="D5189" s="1"/>
      <c r="E5189" s="1"/>
      <c r="F5189" s="1"/>
      <c r="G5189" s="1"/>
      <c r="H5189" s="1"/>
      <c r="I5189" s="99"/>
      <c r="J5189" s="1"/>
      <c r="K5189" s="99"/>
      <c r="L5189" s="99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</row>
    <row r="5190" spans="4:35">
      <c r="D5190" s="1"/>
      <c r="E5190" s="1"/>
      <c r="F5190" s="1"/>
      <c r="G5190" s="1"/>
      <c r="H5190" s="1"/>
      <c r="I5190" s="99"/>
      <c r="J5190" s="1"/>
      <c r="K5190" s="99"/>
      <c r="L5190" s="99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</row>
    <row r="5191" spans="4:35">
      <c r="D5191" s="1"/>
      <c r="E5191" s="1"/>
      <c r="F5191" s="1"/>
      <c r="G5191" s="1"/>
      <c r="H5191" s="1"/>
      <c r="I5191" s="99"/>
      <c r="J5191" s="1"/>
      <c r="K5191" s="99"/>
      <c r="L5191" s="99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</row>
    <row r="5192" spans="4:35">
      <c r="D5192" s="1"/>
      <c r="E5192" s="1"/>
      <c r="F5192" s="1"/>
      <c r="G5192" s="1"/>
      <c r="H5192" s="1"/>
      <c r="I5192" s="99"/>
      <c r="J5192" s="1"/>
      <c r="K5192" s="99"/>
      <c r="L5192" s="99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</row>
    <row r="5193" spans="4:35">
      <c r="D5193" s="1"/>
      <c r="E5193" s="1"/>
      <c r="F5193" s="1"/>
      <c r="G5193" s="1"/>
      <c r="H5193" s="1"/>
      <c r="I5193" s="99"/>
      <c r="J5193" s="1"/>
      <c r="K5193" s="99"/>
      <c r="L5193" s="99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</row>
    <row r="5194" spans="4:35">
      <c r="D5194" s="1"/>
      <c r="E5194" s="1"/>
      <c r="F5194" s="1"/>
      <c r="G5194" s="1"/>
      <c r="H5194" s="1"/>
      <c r="I5194" s="99"/>
      <c r="J5194" s="1"/>
      <c r="K5194" s="99"/>
      <c r="L5194" s="99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</row>
    <row r="5195" spans="4:35">
      <c r="D5195" s="1"/>
      <c r="E5195" s="1"/>
      <c r="F5195" s="1"/>
      <c r="G5195" s="1"/>
      <c r="H5195" s="1"/>
      <c r="I5195" s="99"/>
      <c r="J5195" s="1"/>
      <c r="K5195" s="99"/>
      <c r="L5195" s="99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</row>
    <row r="5196" spans="4:35">
      <c r="D5196" s="1"/>
      <c r="E5196" s="1"/>
      <c r="F5196" s="1"/>
      <c r="G5196" s="1"/>
      <c r="H5196" s="1"/>
      <c r="I5196" s="99"/>
      <c r="J5196" s="1"/>
      <c r="K5196" s="99"/>
      <c r="L5196" s="99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</row>
    <row r="5197" spans="4:35">
      <c r="D5197" s="1"/>
      <c r="E5197" s="1"/>
      <c r="F5197" s="1"/>
      <c r="G5197" s="1"/>
      <c r="H5197" s="1"/>
      <c r="I5197" s="99"/>
      <c r="J5197" s="1"/>
      <c r="K5197" s="99"/>
      <c r="L5197" s="99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</row>
    <row r="5198" spans="4:35">
      <c r="D5198" s="1"/>
      <c r="E5198" s="1"/>
      <c r="F5198" s="1"/>
      <c r="G5198" s="1"/>
      <c r="H5198" s="1"/>
      <c r="I5198" s="99"/>
      <c r="J5198" s="1"/>
      <c r="K5198" s="99"/>
      <c r="L5198" s="99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</row>
    <row r="5199" spans="4:35">
      <c r="D5199" s="1"/>
      <c r="E5199" s="1"/>
      <c r="F5199" s="1"/>
      <c r="G5199" s="1"/>
      <c r="H5199" s="1"/>
      <c r="I5199" s="99"/>
      <c r="J5199" s="1"/>
      <c r="K5199" s="99"/>
      <c r="L5199" s="99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</row>
    <row r="5200" spans="4:35">
      <c r="D5200" s="1"/>
      <c r="E5200" s="1"/>
      <c r="F5200" s="1"/>
      <c r="G5200" s="1"/>
      <c r="H5200" s="1"/>
      <c r="I5200" s="99"/>
      <c r="J5200" s="1"/>
      <c r="K5200" s="99"/>
      <c r="L5200" s="99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</row>
    <row r="5201" spans="4:35">
      <c r="D5201" s="1"/>
      <c r="E5201" s="1"/>
      <c r="F5201" s="1"/>
      <c r="G5201" s="1"/>
      <c r="H5201" s="1"/>
      <c r="I5201" s="99"/>
      <c r="J5201" s="1"/>
      <c r="K5201" s="1"/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</row>
    <row r="5202" spans="4:35">
      <c r="D5202" s="1"/>
      <c r="E5202" s="1"/>
      <c r="F5202" s="1"/>
      <c r="G5202" s="1"/>
      <c r="H5202" s="1"/>
      <c r="I5202" s="99"/>
      <c r="J5202" s="1"/>
      <c r="K5202" s="99"/>
      <c r="L5202" s="99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</row>
    <row r="5203" spans="4:35">
      <c r="D5203" s="1"/>
      <c r="E5203" s="1"/>
      <c r="F5203" s="1"/>
      <c r="G5203" s="1"/>
      <c r="H5203" s="1"/>
      <c r="I5203" s="99"/>
      <c r="J5203" s="1"/>
      <c r="K5203" s="99"/>
      <c r="L5203" s="99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</row>
    <row r="5204" spans="4:35">
      <c r="D5204" s="1"/>
      <c r="E5204" s="1"/>
      <c r="F5204" s="1"/>
      <c r="G5204" s="1"/>
      <c r="H5204" s="1"/>
      <c r="I5204" s="99"/>
      <c r="J5204" s="1"/>
      <c r="K5204" s="1"/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</row>
    <row r="5205" spans="4:35">
      <c r="D5205" s="1"/>
      <c r="E5205" s="1"/>
      <c r="F5205" s="1"/>
      <c r="G5205" s="1"/>
      <c r="H5205" s="1"/>
      <c r="I5205" s="99"/>
      <c r="J5205" s="1"/>
      <c r="K5205" s="99"/>
      <c r="L5205" s="99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</row>
    <row r="5206" spans="4:35">
      <c r="D5206" s="1"/>
      <c r="E5206" s="1"/>
      <c r="F5206" s="1"/>
      <c r="G5206" s="1"/>
      <c r="H5206" s="1"/>
      <c r="I5206" s="99"/>
      <c r="J5206" s="1"/>
      <c r="K5206" s="1"/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</row>
    <row r="5207" spans="4:35">
      <c r="D5207" s="1"/>
      <c r="E5207" s="1"/>
      <c r="F5207" s="1"/>
      <c r="G5207" s="1"/>
      <c r="H5207" s="1"/>
      <c r="I5207" s="99"/>
      <c r="J5207" s="1"/>
      <c r="K5207" s="99"/>
      <c r="L5207" s="99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</row>
    <row r="5208" spans="4:35">
      <c r="D5208" s="1"/>
      <c r="E5208" s="1"/>
      <c r="F5208" s="1"/>
      <c r="G5208" s="1"/>
      <c r="H5208" s="1"/>
      <c r="I5208" s="99"/>
      <c r="J5208" s="1"/>
      <c r="K5208" s="99"/>
      <c r="L5208" s="99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</row>
    <row r="5209" spans="4:35">
      <c r="D5209" s="1"/>
      <c r="E5209" s="1"/>
      <c r="F5209" s="1"/>
      <c r="G5209" s="1"/>
      <c r="H5209" s="1"/>
      <c r="I5209" s="99"/>
      <c r="J5209" s="1"/>
      <c r="K5209" s="99"/>
      <c r="L5209" s="99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</row>
    <row r="5210" spans="4:35">
      <c r="D5210" s="1"/>
      <c r="E5210" s="1"/>
      <c r="F5210" s="1"/>
      <c r="G5210" s="1"/>
      <c r="H5210" s="1"/>
      <c r="I5210" s="99"/>
      <c r="J5210" s="1"/>
      <c r="K5210" s="99"/>
      <c r="L5210" s="99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</row>
    <row r="5211" spans="4:35">
      <c r="D5211" s="1"/>
      <c r="E5211" s="1"/>
      <c r="F5211" s="1"/>
      <c r="G5211" s="1"/>
      <c r="H5211" s="1"/>
      <c r="I5211" s="99"/>
      <c r="J5211" s="1"/>
      <c r="K5211" s="99"/>
      <c r="L5211" s="99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</row>
    <row r="5212" spans="4:35">
      <c r="D5212" s="1"/>
      <c r="E5212" s="1"/>
      <c r="F5212" s="1"/>
      <c r="G5212" s="1"/>
      <c r="H5212" s="1"/>
      <c r="I5212" s="99"/>
      <c r="J5212" s="1"/>
      <c r="K5212" s="99"/>
      <c r="L5212" s="99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</row>
    <row r="5213" spans="4:35">
      <c r="D5213" s="1"/>
      <c r="E5213" s="1"/>
      <c r="F5213" s="1"/>
      <c r="G5213" s="1"/>
      <c r="H5213" s="1"/>
      <c r="I5213" s="99"/>
      <c r="J5213" s="1"/>
      <c r="K5213" s="99"/>
      <c r="L5213" s="99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</row>
    <row r="5214" spans="4:35">
      <c r="D5214" s="1"/>
      <c r="E5214" s="1"/>
      <c r="F5214" s="1"/>
      <c r="G5214" s="1"/>
      <c r="H5214" s="1"/>
      <c r="I5214" s="99"/>
      <c r="J5214" s="1"/>
      <c r="K5214" s="99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</row>
    <row r="5215" spans="4:35">
      <c r="D5215" s="1"/>
      <c r="E5215" s="1"/>
      <c r="F5215" s="1"/>
      <c r="G5215" s="1"/>
      <c r="H5215" s="1"/>
      <c r="I5215" s="99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</row>
    <row r="5216" spans="4:35">
      <c r="D5216" s="1"/>
      <c r="E5216" s="1"/>
      <c r="F5216" s="1"/>
      <c r="G5216" s="1"/>
      <c r="H5216" s="1"/>
      <c r="I5216" s="99"/>
      <c r="J5216" s="1"/>
      <c r="K5216" s="99"/>
      <c r="L5216" s="99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</row>
    <row r="5217" spans="4:35">
      <c r="D5217" s="1"/>
      <c r="E5217" s="1"/>
      <c r="F5217" s="1"/>
      <c r="G5217" s="1"/>
      <c r="H5217" s="1"/>
      <c r="I5217" s="99"/>
      <c r="J5217" s="1"/>
      <c r="K5217" s="99"/>
      <c r="L5217" s="99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</row>
    <row r="5218" spans="4:35">
      <c r="D5218" s="1"/>
      <c r="E5218" s="1"/>
      <c r="F5218" s="1"/>
      <c r="G5218" s="1"/>
      <c r="H5218" s="1"/>
      <c r="I5218" s="99"/>
      <c r="J5218" s="1"/>
      <c r="K5218" s="99"/>
      <c r="L5218" s="99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</row>
    <row r="5219" spans="4:35">
      <c r="D5219" s="1"/>
      <c r="E5219" s="1"/>
      <c r="F5219" s="1"/>
      <c r="G5219" s="1"/>
      <c r="H5219" s="1"/>
      <c r="I5219" s="99"/>
      <c r="J5219" s="1"/>
      <c r="K5219" s="99"/>
      <c r="L5219" s="99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</row>
    <row r="5220" spans="4:35">
      <c r="D5220" s="1"/>
      <c r="E5220" s="1"/>
      <c r="F5220" s="1"/>
      <c r="G5220" s="1"/>
      <c r="H5220" s="1"/>
      <c r="I5220" s="99"/>
      <c r="J5220" s="1"/>
      <c r="K5220" s="99"/>
      <c r="L5220" s="99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</row>
    <row r="5221" spans="4:35">
      <c r="D5221" s="1"/>
      <c r="E5221" s="1"/>
      <c r="F5221" s="1"/>
      <c r="G5221" s="1"/>
      <c r="H5221" s="1"/>
      <c r="I5221" s="99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</row>
    <row r="5222" spans="4:35">
      <c r="D5222" s="1"/>
      <c r="E5222" s="1"/>
      <c r="F5222" s="1"/>
      <c r="G5222" s="1"/>
      <c r="H5222" s="1"/>
      <c r="I5222" s="99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</row>
    <row r="5223" spans="4:35">
      <c r="D5223" s="1"/>
      <c r="E5223" s="1"/>
      <c r="F5223" s="1"/>
      <c r="G5223" s="1"/>
      <c r="H5223" s="1"/>
      <c r="I5223" s="99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</row>
    <row r="5224" spans="4:35">
      <c r="D5224" s="1"/>
      <c r="E5224" s="1"/>
      <c r="F5224" s="1"/>
      <c r="G5224" s="1"/>
      <c r="H5224" s="1"/>
      <c r="I5224" s="99"/>
      <c r="J5224" s="1"/>
      <c r="K5224" s="99"/>
      <c r="L5224" s="99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</row>
    <row r="5225" spans="4:35">
      <c r="D5225" s="1"/>
      <c r="E5225" s="1"/>
      <c r="F5225" s="1"/>
      <c r="G5225" s="1"/>
      <c r="H5225" s="1"/>
      <c r="I5225" s="99"/>
      <c r="J5225" s="1"/>
      <c r="K5225" s="99"/>
      <c r="L5225" s="99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</row>
    <row r="5226" spans="4:35">
      <c r="D5226" s="1"/>
      <c r="E5226" s="1"/>
      <c r="F5226" s="1"/>
      <c r="G5226" s="1"/>
      <c r="H5226" s="1"/>
      <c r="I5226" s="99"/>
      <c r="J5226" s="1"/>
      <c r="K5226" s="99"/>
      <c r="L5226" s="99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</row>
    <row r="5227" spans="4:35">
      <c r="D5227" s="1"/>
      <c r="E5227" s="1"/>
      <c r="F5227" s="1"/>
      <c r="G5227" s="1"/>
      <c r="H5227" s="1"/>
      <c r="I5227" s="99"/>
      <c r="J5227" s="1"/>
      <c r="K5227" s="99"/>
      <c r="L5227" s="99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</row>
    <row r="5228" spans="4:35">
      <c r="D5228" s="1"/>
      <c r="E5228" s="1"/>
      <c r="F5228" s="1"/>
      <c r="G5228" s="1"/>
      <c r="H5228" s="1"/>
      <c r="I5228" s="99"/>
      <c r="J5228" s="1"/>
      <c r="K5228" s="99"/>
      <c r="L5228" s="99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</row>
    <row r="5229" spans="4:35">
      <c r="D5229" s="1"/>
      <c r="E5229" s="1"/>
      <c r="F5229" s="1"/>
      <c r="G5229" s="1"/>
      <c r="H5229" s="1"/>
      <c r="I5229" s="99"/>
      <c r="J5229" s="1"/>
      <c r="K5229" s="99"/>
      <c r="L5229" s="99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</row>
    <row r="5230" spans="4:35">
      <c r="D5230" s="1"/>
      <c r="E5230" s="1"/>
      <c r="F5230" s="1"/>
      <c r="G5230" s="1"/>
      <c r="H5230" s="1"/>
      <c r="I5230" s="99"/>
      <c r="J5230" s="1"/>
      <c r="K5230" s="1"/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</row>
    <row r="5231" spans="4:35">
      <c r="D5231" s="1"/>
      <c r="E5231" s="1"/>
      <c r="F5231" s="1"/>
      <c r="G5231" s="1"/>
      <c r="H5231" s="1"/>
      <c r="I5231" s="99"/>
      <c r="J5231" s="1"/>
      <c r="K5231" s="1"/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</row>
    <row r="5232" spans="4:35">
      <c r="D5232" s="1"/>
      <c r="E5232" s="1"/>
      <c r="F5232" s="1"/>
      <c r="G5232" s="1"/>
      <c r="H5232" s="1"/>
      <c r="I5232" s="99"/>
      <c r="J5232" s="1"/>
      <c r="K5232" s="99"/>
      <c r="L5232" s="99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</row>
    <row r="5233" spans="4:35">
      <c r="D5233" s="1"/>
      <c r="E5233" s="1"/>
      <c r="F5233" s="1"/>
      <c r="G5233" s="1"/>
      <c r="H5233" s="1"/>
      <c r="I5233" s="99"/>
      <c r="J5233" s="1"/>
      <c r="K5233" s="99"/>
      <c r="L5233" s="99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</row>
    <row r="5234" spans="4:35">
      <c r="D5234" s="1"/>
      <c r="E5234" s="1"/>
      <c r="F5234" s="1"/>
      <c r="G5234" s="1"/>
      <c r="H5234" s="1"/>
      <c r="I5234" s="99"/>
      <c r="J5234" s="1"/>
      <c r="K5234" s="99"/>
      <c r="L5234" s="99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</row>
    <row r="5235" spans="4:35">
      <c r="D5235" s="1"/>
      <c r="E5235" s="1"/>
      <c r="F5235" s="1"/>
      <c r="G5235" s="1"/>
      <c r="H5235" s="1"/>
      <c r="I5235" s="99"/>
      <c r="J5235" s="1"/>
      <c r="K5235" s="99"/>
      <c r="L5235" s="99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</row>
    <row r="5236" spans="4:35">
      <c r="D5236" s="1"/>
      <c r="E5236" s="1"/>
      <c r="F5236" s="1"/>
      <c r="G5236" s="1"/>
      <c r="H5236" s="1"/>
      <c r="I5236" s="99"/>
      <c r="J5236" s="1"/>
      <c r="K5236" s="99"/>
      <c r="L5236" s="99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</row>
    <row r="5237" spans="4:35">
      <c r="D5237" s="1"/>
      <c r="E5237" s="1"/>
      <c r="F5237" s="1"/>
      <c r="G5237" s="1"/>
      <c r="H5237" s="1"/>
      <c r="I5237" s="99"/>
      <c r="J5237" s="1"/>
      <c r="K5237" s="99"/>
      <c r="L5237" s="99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</row>
    <row r="5238" spans="4:35">
      <c r="D5238" s="1"/>
      <c r="E5238" s="1"/>
      <c r="F5238" s="1"/>
      <c r="G5238" s="1"/>
      <c r="H5238" s="1"/>
      <c r="I5238" s="99"/>
      <c r="J5238" s="1"/>
      <c r="K5238" s="99"/>
      <c r="L5238" s="99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</row>
    <row r="5239" spans="4:35">
      <c r="D5239" s="1"/>
      <c r="E5239" s="1"/>
      <c r="F5239" s="1"/>
      <c r="G5239" s="1"/>
      <c r="H5239" s="1"/>
      <c r="I5239" s="99"/>
      <c r="J5239" s="1"/>
      <c r="K5239" s="99"/>
      <c r="L5239" s="99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</row>
    <row r="5240" spans="4:35">
      <c r="D5240" s="1"/>
      <c r="E5240" s="1"/>
      <c r="F5240" s="1"/>
      <c r="G5240" s="1"/>
      <c r="H5240" s="1"/>
      <c r="I5240" s="99"/>
      <c r="J5240" s="1"/>
      <c r="K5240" s="99"/>
      <c r="L5240" s="99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</row>
    <row r="5241" spans="4:35">
      <c r="D5241" s="1"/>
      <c r="E5241" s="1"/>
      <c r="F5241" s="1"/>
      <c r="G5241" s="1"/>
      <c r="H5241" s="1"/>
      <c r="I5241" s="99"/>
      <c r="J5241" s="1"/>
      <c r="K5241" s="1"/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</row>
    <row r="5242" spans="4:35">
      <c r="D5242" s="1"/>
      <c r="E5242" s="1"/>
      <c r="F5242" s="1"/>
      <c r="G5242" s="1"/>
      <c r="H5242" s="1"/>
      <c r="I5242" s="99"/>
      <c r="J5242" s="1"/>
      <c r="K5242" s="1"/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</row>
    <row r="5243" spans="4:35">
      <c r="D5243" s="1"/>
      <c r="E5243" s="1"/>
      <c r="F5243" s="1"/>
      <c r="G5243" s="1"/>
      <c r="H5243" s="1"/>
      <c r="I5243" s="99"/>
      <c r="J5243" s="1"/>
      <c r="K5243" s="99"/>
      <c r="L5243" s="99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</row>
    <row r="5244" spans="4:35">
      <c r="D5244" s="1"/>
      <c r="E5244" s="1"/>
      <c r="F5244" s="1"/>
      <c r="G5244" s="1"/>
      <c r="H5244" s="1"/>
      <c r="I5244" s="99"/>
      <c r="J5244" s="1"/>
      <c r="K5244" s="99"/>
      <c r="L5244" s="99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</row>
    <row r="5245" spans="4:35">
      <c r="D5245" s="1"/>
      <c r="E5245" s="1"/>
      <c r="F5245" s="1"/>
      <c r="G5245" s="1"/>
      <c r="H5245" s="1"/>
      <c r="I5245" s="99"/>
      <c r="J5245" s="1"/>
      <c r="K5245" s="99"/>
      <c r="L5245" s="99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</row>
    <row r="5246" spans="4:35">
      <c r="D5246" s="1"/>
      <c r="E5246" s="1"/>
      <c r="F5246" s="1"/>
      <c r="G5246" s="1"/>
      <c r="H5246" s="1"/>
      <c r="I5246" s="99"/>
      <c r="J5246" s="1"/>
      <c r="K5246" s="99"/>
      <c r="L5246" s="99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</row>
    <row r="5247" spans="4:35">
      <c r="D5247" s="1"/>
      <c r="E5247" s="1"/>
      <c r="F5247" s="1"/>
      <c r="G5247" s="1"/>
      <c r="H5247" s="1"/>
      <c r="I5247" s="99"/>
      <c r="J5247" s="1"/>
      <c r="K5247" s="99"/>
      <c r="L5247" s="99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</row>
    <row r="5248" spans="4:35">
      <c r="D5248" s="1"/>
      <c r="E5248" s="1"/>
      <c r="F5248" s="1"/>
      <c r="G5248" s="1"/>
      <c r="H5248" s="1"/>
      <c r="I5248" s="99"/>
      <c r="J5248" s="1"/>
      <c r="K5248" s="99"/>
      <c r="L5248" s="99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</row>
    <row r="5249" spans="4:35">
      <c r="D5249" s="1"/>
      <c r="E5249" s="1"/>
      <c r="F5249" s="1"/>
      <c r="G5249" s="1"/>
      <c r="H5249" s="1"/>
      <c r="I5249" s="99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</row>
    <row r="5250" spans="4:35">
      <c r="D5250" s="1"/>
      <c r="E5250" s="1"/>
      <c r="F5250" s="1"/>
      <c r="G5250" s="1"/>
      <c r="H5250" s="1"/>
      <c r="I5250" s="99"/>
      <c r="J5250" s="1"/>
      <c r="K5250" s="1"/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</row>
    <row r="5251" spans="4:35">
      <c r="D5251" s="1"/>
      <c r="E5251" s="1"/>
      <c r="F5251" s="1"/>
      <c r="G5251" s="1"/>
      <c r="H5251" s="1"/>
      <c r="I5251" s="99"/>
      <c r="J5251" s="1"/>
      <c r="K5251" s="99"/>
      <c r="L5251" s="99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</row>
    <row r="5252" spans="4:35">
      <c r="D5252" s="1"/>
      <c r="E5252" s="1"/>
      <c r="F5252" s="1"/>
      <c r="G5252" s="1"/>
      <c r="H5252" s="1"/>
      <c r="I5252" s="99"/>
      <c r="J5252" s="1"/>
      <c r="K5252" s="1"/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</row>
    <row r="5253" spans="4:35">
      <c r="D5253" s="1"/>
      <c r="E5253" s="1"/>
      <c r="F5253" s="1"/>
      <c r="G5253" s="1"/>
      <c r="H5253" s="1"/>
      <c r="I5253" s="99"/>
      <c r="J5253" s="1"/>
      <c r="K5253" s="1"/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</row>
    <row r="5254" spans="4:35">
      <c r="D5254" s="1"/>
      <c r="E5254" s="1"/>
      <c r="F5254" s="1"/>
      <c r="G5254" s="1"/>
      <c r="H5254" s="1"/>
      <c r="I5254" s="99"/>
      <c r="J5254" s="1"/>
      <c r="K5254" s="99"/>
      <c r="L5254" s="99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</row>
    <row r="5255" spans="4:35">
      <c r="D5255" s="1"/>
      <c r="E5255" s="1"/>
      <c r="F5255" s="1"/>
      <c r="G5255" s="1"/>
      <c r="H5255" s="1"/>
      <c r="I5255" s="99"/>
      <c r="J5255" s="1"/>
      <c r="K5255" s="99"/>
      <c r="L5255" s="99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</row>
    <row r="5256" spans="4:35">
      <c r="D5256" s="1"/>
      <c r="E5256" s="1"/>
      <c r="F5256" s="1"/>
      <c r="G5256" s="1"/>
      <c r="H5256" s="1"/>
      <c r="I5256" s="99"/>
      <c r="J5256" s="1"/>
      <c r="K5256" s="99"/>
      <c r="L5256" s="99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</row>
    <row r="5257" spans="4:35">
      <c r="D5257" s="1"/>
      <c r="E5257" s="1"/>
      <c r="F5257" s="1"/>
      <c r="G5257" s="1"/>
      <c r="H5257" s="1"/>
      <c r="I5257" s="99"/>
      <c r="J5257" s="1"/>
      <c r="K5257" s="99"/>
      <c r="L5257" s="99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</row>
    <row r="5258" spans="4:35">
      <c r="D5258" s="1"/>
      <c r="E5258" s="1"/>
      <c r="F5258" s="1"/>
      <c r="G5258" s="1"/>
      <c r="H5258" s="1"/>
      <c r="I5258" s="99"/>
      <c r="J5258" s="1"/>
      <c r="K5258" s="99"/>
      <c r="L5258" s="99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</row>
    <row r="5259" spans="4:35">
      <c r="D5259" s="1"/>
      <c r="E5259" s="1"/>
      <c r="F5259" s="1"/>
      <c r="G5259" s="1"/>
      <c r="H5259" s="1"/>
      <c r="I5259" s="99"/>
      <c r="J5259" s="1"/>
      <c r="K5259" s="99"/>
      <c r="L5259" s="99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</row>
    <row r="5260" spans="4:35">
      <c r="D5260" s="1"/>
      <c r="E5260" s="1"/>
      <c r="F5260" s="1"/>
      <c r="G5260" s="1"/>
      <c r="H5260" s="1"/>
      <c r="I5260" s="99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</row>
    <row r="5261" spans="4:35">
      <c r="D5261" s="1"/>
      <c r="E5261" s="1"/>
      <c r="F5261" s="1"/>
      <c r="G5261" s="1"/>
      <c r="H5261" s="1"/>
      <c r="I5261" s="99"/>
      <c r="J5261" s="1"/>
      <c r="K5261" s="99"/>
      <c r="L5261" s="99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</row>
    <row r="5262" spans="4:35">
      <c r="D5262" s="1"/>
      <c r="E5262" s="1"/>
      <c r="F5262" s="1"/>
      <c r="G5262" s="1"/>
      <c r="H5262" s="1"/>
      <c r="I5262" s="99"/>
      <c r="J5262" s="1"/>
      <c r="K5262" s="99"/>
      <c r="L5262" s="99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</row>
    <row r="5263" spans="4:35">
      <c r="D5263" s="1"/>
      <c r="E5263" s="1"/>
      <c r="F5263" s="1"/>
      <c r="G5263" s="1"/>
      <c r="H5263" s="1"/>
      <c r="I5263" s="99"/>
      <c r="J5263" s="1"/>
      <c r="K5263" s="99"/>
      <c r="L5263" s="99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</row>
    <row r="5264" spans="4:35">
      <c r="D5264" s="1"/>
      <c r="E5264" s="1"/>
      <c r="F5264" s="1"/>
      <c r="G5264" s="1"/>
      <c r="H5264" s="1"/>
      <c r="I5264" s="99"/>
      <c r="J5264" s="1"/>
      <c r="K5264" s="99"/>
      <c r="L5264" s="99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</row>
    <row r="5265" spans="4:35">
      <c r="D5265" s="1"/>
      <c r="E5265" s="1"/>
      <c r="F5265" s="1"/>
      <c r="G5265" s="1"/>
      <c r="H5265" s="1"/>
      <c r="I5265" s="99"/>
      <c r="J5265" s="1"/>
      <c r="K5265" s="99"/>
      <c r="L5265" s="99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</row>
    <row r="5266" spans="4:35">
      <c r="D5266" s="1"/>
      <c r="E5266" s="1"/>
      <c r="F5266" s="1"/>
      <c r="G5266" s="1"/>
      <c r="H5266" s="1"/>
      <c r="I5266" s="99"/>
      <c r="J5266" s="1"/>
      <c r="K5266" s="99"/>
      <c r="L5266" s="99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</row>
    <row r="5267" spans="4:35">
      <c r="D5267" s="1"/>
      <c r="E5267" s="1"/>
      <c r="F5267" s="1"/>
      <c r="G5267" s="1"/>
      <c r="H5267" s="1"/>
      <c r="I5267" s="99"/>
      <c r="J5267" s="1"/>
      <c r="K5267" s="99"/>
      <c r="L5267" s="99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</row>
    <row r="5268" spans="4:35">
      <c r="D5268" s="1"/>
      <c r="E5268" s="1"/>
      <c r="F5268" s="1"/>
      <c r="G5268" s="1"/>
      <c r="H5268" s="1"/>
      <c r="I5268" s="99"/>
      <c r="J5268" s="1"/>
      <c r="K5268" s="99"/>
      <c r="L5268" s="99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</row>
    <row r="5269" spans="4:35">
      <c r="D5269" s="1"/>
      <c r="E5269" s="1"/>
      <c r="F5269" s="1"/>
      <c r="G5269" s="1"/>
      <c r="H5269" s="1"/>
      <c r="I5269" s="99"/>
      <c r="J5269" s="1"/>
      <c r="K5269" s="99"/>
      <c r="L5269" s="99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</row>
    <row r="5270" spans="4:35">
      <c r="D5270" s="1"/>
      <c r="E5270" s="1"/>
      <c r="F5270" s="1"/>
      <c r="G5270" s="1"/>
      <c r="H5270" s="1"/>
      <c r="I5270" s="99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</row>
    <row r="5271" spans="4:35">
      <c r="D5271" s="1"/>
      <c r="E5271" s="1"/>
      <c r="F5271" s="1"/>
      <c r="G5271" s="1"/>
      <c r="H5271" s="1"/>
      <c r="I5271" s="99"/>
      <c r="J5271" s="1"/>
      <c r="K5271" s="99"/>
      <c r="L5271" s="99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</row>
    <row r="5272" spans="4:35">
      <c r="D5272" s="1"/>
      <c r="E5272" s="1"/>
      <c r="F5272" s="1"/>
      <c r="G5272" s="1"/>
      <c r="H5272" s="1"/>
      <c r="I5272" s="99"/>
      <c r="J5272" s="1"/>
      <c r="K5272" s="99"/>
      <c r="L5272" s="99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</row>
    <row r="5273" spans="4:35">
      <c r="D5273" s="1"/>
      <c r="E5273" s="1"/>
      <c r="F5273" s="1"/>
      <c r="G5273" s="1"/>
      <c r="H5273" s="1"/>
      <c r="I5273" s="99"/>
      <c r="J5273" s="1"/>
      <c r="K5273" s="99"/>
      <c r="L5273" s="99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</row>
    <row r="5274" spans="4:35">
      <c r="D5274" s="1"/>
      <c r="E5274" s="1"/>
      <c r="F5274" s="1"/>
      <c r="G5274" s="1"/>
      <c r="H5274" s="1"/>
      <c r="I5274" s="99"/>
      <c r="J5274" s="1"/>
      <c r="K5274" s="99"/>
      <c r="L5274" s="99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</row>
    <row r="5275" spans="4:35">
      <c r="D5275" s="1"/>
      <c r="E5275" s="1"/>
      <c r="F5275" s="1"/>
      <c r="G5275" s="1"/>
      <c r="H5275" s="1"/>
      <c r="I5275" s="99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</row>
    <row r="5276" spans="4:35">
      <c r="D5276" s="1"/>
      <c r="E5276" s="1"/>
      <c r="F5276" s="1"/>
      <c r="G5276" s="1"/>
      <c r="H5276" s="1"/>
      <c r="I5276" s="99"/>
      <c r="J5276" s="1"/>
      <c r="K5276" s="99"/>
      <c r="L5276" s="99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</row>
    <row r="5277" spans="4:35">
      <c r="D5277" s="1"/>
      <c r="E5277" s="1"/>
      <c r="F5277" s="1"/>
      <c r="G5277" s="1"/>
      <c r="H5277" s="1"/>
      <c r="I5277" s="99"/>
      <c r="J5277" s="1"/>
      <c r="K5277" s="99"/>
      <c r="L5277" s="99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</row>
    <row r="5278" spans="4:35">
      <c r="D5278" s="1"/>
      <c r="E5278" s="1"/>
      <c r="F5278" s="1"/>
      <c r="G5278" s="1"/>
      <c r="H5278" s="1"/>
      <c r="I5278" s="99"/>
      <c r="J5278" s="1"/>
      <c r="K5278" s="99"/>
      <c r="L5278" s="99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</row>
    <row r="5279" spans="4:35">
      <c r="D5279" s="1"/>
      <c r="E5279" s="1"/>
      <c r="F5279" s="1"/>
      <c r="G5279" s="1"/>
      <c r="H5279" s="1"/>
      <c r="I5279" s="99"/>
      <c r="J5279" s="1"/>
      <c r="K5279" s="1"/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</row>
    <row r="5280" spans="4:35">
      <c r="D5280" s="1"/>
      <c r="E5280" s="1"/>
      <c r="F5280" s="1"/>
      <c r="G5280" s="1"/>
      <c r="H5280" s="1"/>
      <c r="I5280" s="99"/>
      <c r="J5280" s="1"/>
      <c r="K5280" s="99"/>
      <c r="L5280" s="99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</row>
    <row r="5281" spans="4:35">
      <c r="D5281" s="1"/>
      <c r="E5281" s="1"/>
      <c r="F5281" s="1"/>
      <c r="G5281" s="1"/>
      <c r="H5281" s="1"/>
      <c r="I5281" s="99"/>
      <c r="J5281" s="1"/>
      <c r="K5281" s="99"/>
      <c r="L5281" s="99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</row>
    <row r="5282" spans="4:35">
      <c r="D5282" s="1"/>
      <c r="E5282" s="1"/>
      <c r="F5282" s="1"/>
      <c r="G5282" s="1"/>
      <c r="H5282" s="1"/>
      <c r="I5282" s="99"/>
      <c r="J5282" s="1"/>
      <c r="K5282" s="1"/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</row>
    <row r="5283" spans="4:35">
      <c r="D5283" s="1"/>
      <c r="E5283" s="1"/>
      <c r="F5283" s="1"/>
      <c r="G5283" s="1"/>
      <c r="H5283" s="1"/>
      <c r="I5283" s="99"/>
      <c r="J5283" s="1"/>
      <c r="K5283" s="99"/>
      <c r="L5283" s="99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</row>
    <row r="5284" spans="4:35">
      <c r="D5284" s="1"/>
      <c r="E5284" s="1"/>
      <c r="F5284" s="1"/>
      <c r="G5284" s="1"/>
      <c r="H5284" s="1"/>
      <c r="I5284" s="99"/>
      <c r="J5284" s="1"/>
      <c r="K5284" s="99"/>
      <c r="L5284" s="99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</row>
    <row r="5285" spans="4:35">
      <c r="D5285" s="1"/>
      <c r="E5285" s="1"/>
      <c r="F5285" s="1"/>
      <c r="G5285" s="1"/>
      <c r="H5285" s="1"/>
      <c r="I5285" s="99"/>
      <c r="J5285" s="1"/>
      <c r="K5285" s="99"/>
      <c r="L5285" s="99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</row>
    <row r="5286" spans="4:35">
      <c r="D5286" s="1"/>
      <c r="E5286" s="1"/>
      <c r="F5286" s="1"/>
      <c r="G5286" s="1"/>
      <c r="H5286" s="1"/>
      <c r="I5286" s="99"/>
      <c r="J5286" s="1"/>
      <c r="K5286" s="99"/>
      <c r="L5286" s="99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</row>
    <row r="5287" spans="4:35">
      <c r="D5287" s="1"/>
      <c r="E5287" s="1"/>
      <c r="F5287" s="1"/>
      <c r="G5287" s="1"/>
      <c r="H5287" s="1"/>
      <c r="I5287" s="99"/>
      <c r="J5287" s="1"/>
      <c r="K5287" s="99"/>
      <c r="L5287" s="99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</row>
    <row r="5288" spans="4:35">
      <c r="D5288" s="1"/>
      <c r="E5288" s="1"/>
      <c r="F5288" s="1"/>
      <c r="G5288" s="1"/>
      <c r="H5288" s="1"/>
      <c r="I5288" s="99"/>
      <c r="J5288" s="1"/>
      <c r="K5288" s="99"/>
      <c r="L5288" s="99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</row>
    <row r="5289" spans="4:35">
      <c r="D5289" s="1"/>
      <c r="E5289" s="1"/>
      <c r="F5289" s="1"/>
      <c r="G5289" s="1"/>
      <c r="H5289" s="1"/>
      <c r="I5289" s="99"/>
      <c r="J5289" s="1"/>
      <c r="K5289" s="99"/>
      <c r="L5289" s="99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</row>
    <row r="5290" spans="4:35">
      <c r="D5290" s="1"/>
      <c r="E5290" s="1"/>
      <c r="F5290" s="1"/>
      <c r="G5290" s="1"/>
      <c r="H5290" s="1"/>
      <c r="I5290" s="99"/>
      <c r="J5290" s="1"/>
      <c r="K5290" s="1"/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</row>
    <row r="5291" spans="4:35">
      <c r="D5291" s="1"/>
      <c r="E5291" s="1"/>
      <c r="F5291" s="1"/>
      <c r="G5291" s="1"/>
      <c r="H5291" s="1"/>
      <c r="I5291" s="99"/>
      <c r="J5291" s="1"/>
      <c r="K5291" s="1"/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</row>
    <row r="5292" spans="4:35">
      <c r="D5292" s="1"/>
      <c r="E5292" s="1"/>
      <c r="F5292" s="1"/>
      <c r="G5292" s="1"/>
      <c r="H5292" s="1"/>
      <c r="I5292" s="99"/>
      <c r="J5292" s="1"/>
      <c r="K5292" s="99"/>
      <c r="L5292" s="99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</row>
    <row r="5293" spans="4:35">
      <c r="D5293" s="1"/>
      <c r="E5293" s="1"/>
      <c r="F5293" s="1"/>
      <c r="G5293" s="1"/>
      <c r="H5293" s="1"/>
      <c r="I5293" s="99"/>
      <c r="J5293" s="1"/>
      <c r="K5293" s="99"/>
      <c r="L5293" s="99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</row>
    <row r="5294" spans="4:35">
      <c r="D5294" s="1"/>
      <c r="E5294" s="1"/>
      <c r="F5294" s="1"/>
      <c r="G5294" s="1"/>
      <c r="H5294" s="1"/>
      <c r="I5294" s="99"/>
      <c r="J5294" s="1"/>
      <c r="K5294" s="99"/>
      <c r="L5294" s="99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</row>
    <row r="5295" spans="4:35">
      <c r="D5295" s="1"/>
      <c r="E5295" s="1"/>
      <c r="F5295" s="1"/>
      <c r="G5295" s="1"/>
      <c r="H5295" s="1"/>
      <c r="I5295" s="99"/>
      <c r="J5295" s="1"/>
      <c r="K5295" s="99"/>
      <c r="L5295" s="99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</row>
    <row r="5296" spans="4:35">
      <c r="D5296" s="1"/>
      <c r="E5296" s="1"/>
      <c r="F5296" s="1"/>
      <c r="G5296" s="1"/>
      <c r="H5296" s="1"/>
      <c r="I5296" s="99"/>
      <c r="J5296" s="1"/>
      <c r="K5296" s="99"/>
      <c r="L5296" s="99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</row>
    <row r="5297" spans="4:35">
      <c r="D5297" s="1"/>
      <c r="E5297" s="1"/>
      <c r="F5297" s="1"/>
      <c r="G5297" s="1"/>
      <c r="H5297" s="1"/>
      <c r="I5297" s="99"/>
      <c r="J5297" s="1"/>
      <c r="K5297" s="99"/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</row>
    <row r="5298" spans="4:35">
      <c r="D5298" s="1"/>
      <c r="E5298" s="1"/>
      <c r="F5298" s="1"/>
      <c r="G5298" s="1"/>
      <c r="H5298" s="1"/>
      <c r="I5298" s="99"/>
      <c r="J5298" s="1"/>
      <c r="K5298" s="99"/>
      <c r="L5298" s="99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</row>
    <row r="5299" spans="4:35">
      <c r="D5299" s="1"/>
      <c r="E5299" s="1"/>
      <c r="F5299" s="1"/>
      <c r="G5299" s="1"/>
      <c r="H5299" s="1"/>
      <c r="I5299" s="99"/>
      <c r="J5299" s="1"/>
      <c r="K5299" s="99"/>
      <c r="L5299" s="99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</row>
    <row r="5300" spans="4:35">
      <c r="D5300" s="1"/>
      <c r="E5300" s="1"/>
      <c r="F5300" s="1"/>
      <c r="G5300" s="1"/>
      <c r="H5300" s="1"/>
      <c r="I5300" s="99"/>
      <c r="J5300" s="1"/>
      <c r="K5300" s="99"/>
      <c r="L5300" s="99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</row>
    <row r="5301" spans="4:35">
      <c r="D5301" s="1"/>
      <c r="E5301" s="1"/>
      <c r="F5301" s="1"/>
      <c r="G5301" s="1"/>
      <c r="H5301" s="1"/>
      <c r="I5301" s="99"/>
      <c r="J5301" s="1"/>
      <c r="K5301" s="99"/>
      <c r="L5301" s="99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</row>
    <row r="5302" spans="4:35">
      <c r="D5302" s="1"/>
      <c r="E5302" s="1"/>
      <c r="F5302" s="1"/>
      <c r="G5302" s="1"/>
      <c r="H5302" s="1"/>
      <c r="I5302" s="99"/>
      <c r="J5302" s="1"/>
      <c r="K5302" s="99"/>
      <c r="L5302" s="99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</row>
    <row r="5303" spans="4:35">
      <c r="D5303" s="1"/>
      <c r="E5303" s="1"/>
      <c r="F5303" s="1"/>
      <c r="G5303" s="1"/>
      <c r="H5303" s="1"/>
      <c r="I5303" s="99"/>
      <c r="J5303" s="1"/>
      <c r="K5303" s="99"/>
      <c r="L5303" s="99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</row>
    <row r="5304" spans="4:35">
      <c r="D5304" s="1"/>
      <c r="E5304" s="1"/>
      <c r="F5304" s="1"/>
      <c r="G5304" s="1"/>
      <c r="H5304" s="1"/>
      <c r="I5304" s="99"/>
      <c r="J5304" s="1"/>
      <c r="K5304" s="99"/>
      <c r="L5304" s="99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</row>
    <row r="5305" spans="4:35">
      <c r="D5305" s="1"/>
      <c r="E5305" s="1"/>
      <c r="F5305" s="1"/>
      <c r="G5305" s="1"/>
      <c r="H5305" s="1"/>
      <c r="I5305" s="99"/>
      <c r="J5305" s="1"/>
      <c r="K5305" s="99"/>
      <c r="L5305" s="99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</row>
    <row r="5306" spans="4:35">
      <c r="D5306" s="1"/>
      <c r="E5306" s="1"/>
      <c r="F5306" s="1"/>
      <c r="G5306" s="1"/>
      <c r="H5306" s="1"/>
      <c r="I5306" s="99"/>
      <c r="J5306" s="1"/>
      <c r="K5306" s="1"/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</row>
    <row r="5307" spans="4:35">
      <c r="D5307" s="1"/>
      <c r="E5307" s="1"/>
      <c r="F5307" s="1"/>
      <c r="G5307" s="1"/>
      <c r="H5307" s="1"/>
      <c r="I5307" s="99"/>
      <c r="J5307" s="1"/>
      <c r="K5307" s="99"/>
      <c r="L5307" s="99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</row>
    <row r="5308" spans="4:35">
      <c r="D5308" s="1"/>
      <c r="E5308" s="1"/>
      <c r="F5308" s="1"/>
      <c r="G5308" s="1"/>
      <c r="H5308" s="1"/>
      <c r="I5308" s="99"/>
      <c r="J5308" s="1"/>
      <c r="K5308" s="99"/>
      <c r="L5308" s="99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</row>
    <row r="5309" spans="4:35">
      <c r="D5309" s="1"/>
      <c r="E5309" s="1"/>
      <c r="F5309" s="1"/>
      <c r="G5309" s="1"/>
      <c r="H5309" s="1"/>
      <c r="I5309" s="99"/>
      <c r="J5309" s="1"/>
      <c r="K5309" s="99"/>
      <c r="L5309" s="99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</row>
    <row r="5310" spans="4:35">
      <c r="D5310" s="1"/>
      <c r="E5310" s="1"/>
      <c r="F5310" s="1"/>
      <c r="G5310" s="1"/>
      <c r="H5310" s="1"/>
      <c r="I5310" s="99"/>
      <c r="J5310" s="1"/>
      <c r="K5310" s="99"/>
      <c r="L5310" s="99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</row>
    <row r="5311" spans="4:35">
      <c r="D5311" s="1"/>
      <c r="E5311" s="1"/>
      <c r="F5311" s="1"/>
      <c r="G5311" s="1"/>
      <c r="H5311" s="1"/>
      <c r="I5311" s="99"/>
      <c r="J5311" s="1"/>
      <c r="K5311" s="99"/>
      <c r="L5311" s="99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</row>
    <row r="5312" spans="4:35">
      <c r="D5312" s="1"/>
      <c r="E5312" s="1"/>
      <c r="F5312" s="1"/>
      <c r="G5312" s="1"/>
      <c r="H5312" s="1"/>
      <c r="I5312" s="99"/>
      <c r="J5312" s="1"/>
      <c r="K5312" s="99"/>
      <c r="L5312" s="99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</row>
    <row r="5313" spans="4:35">
      <c r="D5313" s="1"/>
      <c r="E5313" s="1"/>
      <c r="F5313" s="1"/>
      <c r="G5313" s="1"/>
      <c r="H5313" s="1"/>
      <c r="I5313" s="99"/>
      <c r="J5313" s="1"/>
      <c r="K5313" s="99"/>
      <c r="L5313" s="99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</row>
    <row r="5314" spans="4:35">
      <c r="D5314" s="1"/>
      <c r="E5314" s="1"/>
      <c r="F5314" s="1"/>
      <c r="G5314" s="1"/>
      <c r="H5314" s="1"/>
      <c r="I5314" s="99"/>
      <c r="J5314" s="1"/>
      <c r="K5314" s="99"/>
      <c r="L5314" s="99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</row>
    <row r="5315" spans="4:35">
      <c r="D5315" s="1"/>
      <c r="E5315" s="1"/>
      <c r="F5315" s="1"/>
      <c r="G5315" s="1"/>
      <c r="H5315" s="1"/>
      <c r="I5315" s="99"/>
      <c r="J5315" s="1"/>
      <c r="K5315" s="99"/>
      <c r="L5315" s="99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</row>
    <row r="5316" spans="4:35">
      <c r="D5316" s="1"/>
      <c r="E5316" s="1"/>
      <c r="F5316" s="1"/>
      <c r="G5316" s="1"/>
      <c r="H5316" s="1"/>
      <c r="I5316" s="99"/>
      <c r="J5316" s="1"/>
      <c r="K5316" s="99"/>
      <c r="L5316" s="99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</row>
    <row r="5317" spans="4:35">
      <c r="D5317" s="1"/>
      <c r="E5317" s="1"/>
      <c r="F5317" s="1"/>
      <c r="G5317" s="1"/>
      <c r="H5317" s="1"/>
      <c r="I5317" s="99"/>
      <c r="J5317" s="1"/>
      <c r="K5317" s="99"/>
      <c r="L5317" s="99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</row>
    <row r="5318" spans="4:35">
      <c r="D5318" s="1"/>
      <c r="E5318" s="1"/>
      <c r="F5318" s="1"/>
      <c r="G5318" s="1"/>
      <c r="H5318" s="1"/>
      <c r="I5318" s="99"/>
      <c r="J5318" s="1"/>
      <c r="K5318" s="99"/>
      <c r="L5318" s="99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</row>
    <row r="5319" spans="4:35">
      <c r="D5319" s="1"/>
      <c r="E5319" s="1"/>
      <c r="F5319" s="1"/>
      <c r="G5319" s="1"/>
      <c r="H5319" s="1"/>
      <c r="I5319" s="99"/>
      <c r="J5319" s="1"/>
      <c r="K5319" s="99"/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</row>
    <row r="5320" spans="4:35">
      <c r="D5320" s="1"/>
      <c r="E5320" s="1"/>
      <c r="F5320" s="1"/>
      <c r="G5320" s="1"/>
      <c r="H5320" s="1"/>
      <c r="I5320" s="99"/>
      <c r="J5320" s="1"/>
      <c r="K5320" s="1"/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</row>
    <row r="5321" spans="4:35">
      <c r="D5321" s="1"/>
      <c r="E5321" s="1"/>
      <c r="F5321" s="1"/>
      <c r="G5321" s="1"/>
      <c r="H5321" s="1"/>
      <c r="I5321" s="99"/>
      <c r="J5321" s="1"/>
      <c r="K5321" s="99"/>
      <c r="L5321" s="99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</row>
    <row r="5322" spans="4:35">
      <c r="D5322" s="1"/>
      <c r="E5322" s="1"/>
      <c r="F5322" s="1"/>
      <c r="G5322" s="1"/>
      <c r="H5322" s="1"/>
      <c r="I5322" s="99"/>
      <c r="J5322" s="1"/>
      <c r="K5322" s="99"/>
      <c r="L5322" s="99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</row>
    <row r="5323" spans="4:35">
      <c r="D5323" s="1"/>
      <c r="E5323" s="1"/>
      <c r="F5323" s="1"/>
      <c r="G5323" s="1"/>
      <c r="H5323" s="1"/>
      <c r="I5323" s="99"/>
      <c r="J5323" s="1"/>
      <c r="K5323" s="99"/>
      <c r="L5323" s="99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</row>
    <row r="5324" spans="4:35">
      <c r="D5324" s="1"/>
      <c r="E5324" s="1"/>
      <c r="F5324" s="1"/>
      <c r="G5324" s="1"/>
      <c r="H5324" s="1"/>
      <c r="I5324" s="99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</row>
    <row r="5325" spans="4:35">
      <c r="D5325" s="1"/>
      <c r="E5325" s="1"/>
      <c r="F5325" s="1"/>
      <c r="G5325" s="1"/>
      <c r="H5325" s="1"/>
      <c r="I5325" s="99"/>
      <c r="J5325" s="1"/>
      <c r="K5325" s="99"/>
      <c r="L5325" s="99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</row>
    <row r="5326" spans="4:35">
      <c r="D5326" s="1"/>
      <c r="E5326" s="1"/>
      <c r="F5326" s="1"/>
      <c r="G5326" s="1"/>
      <c r="H5326" s="1"/>
      <c r="I5326" s="99"/>
      <c r="J5326" s="1"/>
      <c r="K5326" s="99"/>
      <c r="L5326" s="99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</row>
    <row r="5327" spans="4:35">
      <c r="D5327" s="1"/>
      <c r="E5327" s="1"/>
      <c r="F5327" s="1"/>
      <c r="G5327" s="1"/>
      <c r="H5327" s="1"/>
      <c r="I5327" s="99"/>
      <c r="J5327" s="1"/>
      <c r="K5327" s="99"/>
      <c r="L5327" s="99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</row>
    <row r="5328" spans="4:35">
      <c r="D5328" s="1"/>
      <c r="E5328" s="1"/>
      <c r="F5328" s="1"/>
      <c r="G5328" s="1"/>
      <c r="H5328" s="1"/>
      <c r="I5328" s="99"/>
      <c r="J5328" s="1"/>
      <c r="K5328" s="99"/>
      <c r="L5328" s="99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</row>
    <row r="5329" spans="4:35">
      <c r="D5329" s="1"/>
      <c r="E5329" s="1"/>
      <c r="F5329" s="1"/>
      <c r="G5329" s="1"/>
      <c r="H5329" s="1"/>
      <c r="I5329" s="99"/>
      <c r="J5329" s="1"/>
      <c r="K5329" s="99"/>
      <c r="L5329" s="99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</row>
    <row r="5330" spans="4:35">
      <c r="D5330" s="1"/>
      <c r="E5330" s="1"/>
      <c r="F5330" s="1"/>
      <c r="G5330" s="1"/>
      <c r="H5330" s="1"/>
      <c r="I5330" s="99"/>
      <c r="J5330" s="1"/>
      <c r="K5330" s="99"/>
      <c r="L5330" s="99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</row>
    <row r="5331" spans="4:35">
      <c r="D5331" s="1"/>
      <c r="E5331" s="1"/>
      <c r="F5331" s="1"/>
      <c r="G5331" s="1"/>
      <c r="H5331" s="1"/>
      <c r="I5331" s="99"/>
      <c r="J5331" s="1"/>
      <c r="K5331" s="99"/>
      <c r="L5331" s="99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</row>
    <row r="5332" spans="4:35">
      <c r="D5332" s="1"/>
      <c r="E5332" s="1"/>
      <c r="F5332" s="1"/>
      <c r="G5332" s="1"/>
      <c r="H5332" s="1"/>
      <c r="I5332" s="99"/>
      <c r="J5332" s="1"/>
      <c r="K5332" s="99"/>
      <c r="L5332" s="99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</row>
    <row r="5333" spans="4:35">
      <c r="D5333" s="1"/>
      <c r="E5333" s="1"/>
      <c r="F5333" s="1"/>
      <c r="G5333" s="1"/>
      <c r="H5333" s="1"/>
      <c r="I5333" s="99"/>
      <c r="J5333" s="1"/>
      <c r="K5333" s="99"/>
      <c r="L5333" s="99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</row>
    <row r="5334" spans="4:35">
      <c r="D5334" s="1"/>
      <c r="E5334" s="1"/>
      <c r="F5334" s="1"/>
      <c r="G5334" s="1"/>
      <c r="H5334" s="1"/>
      <c r="I5334" s="99"/>
      <c r="J5334" s="1"/>
      <c r="K5334" s="99"/>
      <c r="L5334" s="99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</row>
    <row r="5335" spans="4:35">
      <c r="D5335" s="1"/>
      <c r="E5335" s="1"/>
      <c r="F5335" s="1"/>
      <c r="G5335" s="1"/>
      <c r="H5335" s="1"/>
      <c r="I5335" s="99"/>
      <c r="J5335" s="1"/>
      <c r="K5335" s="99"/>
      <c r="L5335" s="99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</row>
    <row r="5336" spans="4:35">
      <c r="D5336" s="1"/>
      <c r="E5336" s="1"/>
      <c r="F5336" s="1"/>
      <c r="G5336" s="1"/>
      <c r="H5336" s="1"/>
      <c r="I5336" s="99"/>
      <c r="J5336" s="1"/>
      <c r="K5336" s="1"/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</row>
    <row r="5337" spans="4:35">
      <c r="D5337" s="1"/>
      <c r="E5337" s="1"/>
      <c r="F5337" s="1"/>
      <c r="G5337" s="1"/>
      <c r="H5337" s="1"/>
      <c r="I5337" s="99"/>
      <c r="J5337" s="1"/>
      <c r="K5337" s="99"/>
      <c r="L5337" s="99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</row>
    <row r="5338" spans="4:35">
      <c r="D5338" s="1"/>
      <c r="E5338" s="1"/>
      <c r="F5338" s="1"/>
      <c r="G5338" s="1"/>
      <c r="H5338" s="1"/>
      <c r="I5338" s="99"/>
      <c r="J5338" s="1"/>
      <c r="K5338" s="99"/>
      <c r="L5338" s="99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</row>
    <row r="5339" spans="4:35">
      <c r="D5339" s="1"/>
      <c r="E5339" s="1"/>
      <c r="F5339" s="1"/>
      <c r="G5339" s="1"/>
      <c r="H5339" s="1"/>
      <c r="I5339" s="99"/>
      <c r="J5339" s="1"/>
      <c r="K5339" s="99"/>
      <c r="L5339" s="99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</row>
    <row r="5340" spans="4:35">
      <c r="D5340" s="1"/>
      <c r="E5340" s="1"/>
      <c r="F5340" s="1"/>
      <c r="G5340" s="1"/>
      <c r="H5340" s="1"/>
      <c r="I5340" s="99"/>
      <c r="J5340" s="1"/>
      <c r="K5340" s="99"/>
      <c r="L5340" s="99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</row>
    <row r="5341" spans="4:35">
      <c r="D5341" s="1"/>
      <c r="E5341" s="1"/>
      <c r="F5341" s="1"/>
      <c r="G5341" s="1"/>
      <c r="H5341" s="1"/>
      <c r="I5341" s="99"/>
      <c r="J5341" s="1"/>
      <c r="K5341" s="99"/>
      <c r="L5341" s="99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</row>
    <row r="5342" spans="4:35">
      <c r="D5342" s="1"/>
      <c r="E5342" s="1"/>
      <c r="F5342" s="1"/>
      <c r="G5342" s="1"/>
      <c r="H5342" s="1"/>
      <c r="I5342" s="99"/>
      <c r="J5342" s="1"/>
      <c r="K5342" s="99"/>
      <c r="L5342" s="99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</row>
    <row r="5343" spans="4:35">
      <c r="D5343" s="1"/>
      <c r="E5343" s="1"/>
      <c r="F5343" s="1"/>
      <c r="G5343" s="1"/>
      <c r="H5343" s="1"/>
      <c r="I5343" s="99"/>
      <c r="J5343" s="1"/>
      <c r="K5343" s="99"/>
      <c r="L5343" s="99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</row>
    <row r="5344" spans="4:35">
      <c r="D5344" s="1"/>
      <c r="E5344" s="1"/>
      <c r="F5344" s="1"/>
      <c r="G5344" s="1"/>
      <c r="H5344" s="1"/>
      <c r="I5344" s="99"/>
      <c r="J5344" s="1"/>
      <c r="K5344" s="99"/>
      <c r="L5344" s="99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</row>
    <row r="5345" spans="4:35">
      <c r="D5345" s="1"/>
      <c r="E5345" s="1"/>
      <c r="F5345" s="1"/>
      <c r="G5345" s="1"/>
      <c r="H5345" s="1"/>
      <c r="I5345" s="99"/>
      <c r="J5345" s="1"/>
      <c r="K5345" s="1"/>
      <c r="L5345" s="1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</row>
    <row r="5346" spans="4:35">
      <c r="D5346" s="1"/>
      <c r="E5346" s="1"/>
      <c r="F5346" s="1"/>
      <c r="G5346" s="1"/>
      <c r="H5346" s="1"/>
      <c r="I5346" s="99"/>
      <c r="J5346" s="1"/>
      <c r="K5346" s="99"/>
      <c r="L5346" s="99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</row>
    <row r="5347" spans="4:35">
      <c r="D5347" s="1"/>
      <c r="E5347" s="1"/>
      <c r="F5347" s="1"/>
      <c r="G5347" s="1"/>
      <c r="H5347" s="1"/>
      <c r="I5347" s="99"/>
      <c r="J5347" s="1"/>
      <c r="K5347" s="1"/>
      <c r="L5347" s="1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</row>
    <row r="5348" spans="4:35">
      <c r="D5348" s="1"/>
      <c r="E5348" s="1"/>
      <c r="F5348" s="1"/>
      <c r="G5348" s="1"/>
      <c r="H5348" s="1"/>
      <c r="I5348" s="99"/>
      <c r="J5348" s="1"/>
      <c r="K5348" s="99"/>
      <c r="L5348" s="99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</row>
    <row r="5349" spans="4:35">
      <c r="D5349" s="1"/>
      <c r="E5349" s="1"/>
      <c r="F5349" s="1"/>
      <c r="G5349" s="1"/>
      <c r="H5349" s="1"/>
      <c r="I5349" s="99"/>
      <c r="J5349" s="1"/>
      <c r="K5349" s="99"/>
      <c r="L5349" s="99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</row>
    <row r="5350" spans="4:35">
      <c r="D5350" s="1"/>
      <c r="E5350" s="1"/>
      <c r="F5350" s="1"/>
      <c r="G5350" s="1"/>
      <c r="H5350" s="1"/>
      <c r="I5350" s="99"/>
      <c r="J5350" s="1"/>
      <c r="K5350" s="99"/>
      <c r="L5350" s="99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</row>
    <row r="5351" spans="4:35">
      <c r="D5351" s="1"/>
      <c r="E5351" s="1"/>
      <c r="F5351" s="1"/>
      <c r="G5351" s="1"/>
      <c r="H5351" s="1"/>
      <c r="I5351" s="99"/>
      <c r="J5351" s="1"/>
      <c r="K5351" s="99"/>
      <c r="L5351" s="99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</row>
    <row r="5352" spans="4:35">
      <c r="D5352" s="1"/>
      <c r="E5352" s="1"/>
      <c r="F5352" s="1"/>
      <c r="G5352" s="1"/>
      <c r="H5352" s="1"/>
      <c r="I5352" s="99"/>
      <c r="J5352" s="1"/>
      <c r="K5352" s="99"/>
      <c r="L5352" s="99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</row>
    <row r="5353" spans="4:35">
      <c r="D5353" s="1"/>
      <c r="E5353" s="1"/>
      <c r="F5353" s="1"/>
      <c r="G5353" s="1"/>
      <c r="H5353" s="1"/>
      <c r="I5353" s="99"/>
      <c r="J5353" s="1"/>
      <c r="K5353" s="99"/>
      <c r="L5353" s="99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</row>
    <row r="5354" spans="4:35">
      <c r="D5354" s="1"/>
      <c r="E5354" s="1"/>
      <c r="F5354" s="1"/>
      <c r="G5354" s="1"/>
      <c r="H5354" s="1"/>
      <c r="I5354" s="99"/>
      <c r="J5354" s="1"/>
      <c r="K5354" s="99"/>
      <c r="L5354" s="99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</row>
    <row r="5355" spans="4:35">
      <c r="D5355" s="1"/>
      <c r="E5355" s="1"/>
      <c r="F5355" s="1"/>
      <c r="G5355" s="1"/>
      <c r="H5355" s="1"/>
      <c r="I5355" s="99"/>
      <c r="J5355" s="1"/>
      <c r="K5355" s="99"/>
      <c r="L5355" s="99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</row>
    <row r="5356" spans="4:35">
      <c r="D5356" s="1"/>
      <c r="E5356" s="1"/>
      <c r="F5356" s="1"/>
      <c r="G5356" s="1"/>
      <c r="H5356" s="1"/>
      <c r="I5356" s="99"/>
      <c r="J5356" s="1"/>
      <c r="K5356" s="99"/>
      <c r="L5356" s="99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</row>
    <row r="5357" spans="4:35">
      <c r="D5357" s="1"/>
      <c r="E5357" s="1"/>
      <c r="F5357" s="1"/>
      <c r="G5357" s="1"/>
      <c r="H5357" s="1"/>
      <c r="I5357" s="99"/>
      <c r="J5357" s="1"/>
      <c r="K5357" s="99"/>
      <c r="L5357" s="99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</row>
    <row r="5358" spans="4:35">
      <c r="D5358" s="1"/>
      <c r="E5358" s="1"/>
      <c r="F5358" s="1"/>
      <c r="G5358" s="1"/>
      <c r="H5358" s="1"/>
      <c r="I5358" s="99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</row>
    <row r="5359" spans="4:35">
      <c r="D5359" s="1"/>
      <c r="E5359" s="1"/>
      <c r="F5359" s="1"/>
      <c r="G5359" s="1"/>
      <c r="H5359" s="1"/>
      <c r="I5359" s="99"/>
      <c r="J5359" s="1"/>
      <c r="K5359" s="1"/>
      <c r="L5359" s="1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</row>
    <row r="5360" spans="4:35">
      <c r="D5360" s="1"/>
      <c r="E5360" s="1"/>
      <c r="F5360" s="1"/>
      <c r="G5360" s="1"/>
      <c r="H5360" s="1"/>
      <c r="I5360" s="99"/>
      <c r="J5360" s="1"/>
      <c r="K5360" s="99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</row>
    <row r="5361" spans="4:35">
      <c r="D5361" s="1"/>
      <c r="E5361" s="1"/>
      <c r="F5361" s="1"/>
      <c r="G5361" s="1"/>
      <c r="H5361" s="1"/>
      <c r="I5361" s="99"/>
      <c r="J5361" s="1"/>
      <c r="K5361" s="1"/>
      <c r="L5361" s="1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</row>
    <row r="5362" spans="4:35">
      <c r="D5362" s="1"/>
      <c r="E5362" s="1"/>
      <c r="F5362" s="1"/>
      <c r="G5362" s="1"/>
      <c r="H5362" s="1"/>
      <c r="I5362" s="99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</row>
    <row r="5363" spans="4:35">
      <c r="D5363" s="1"/>
      <c r="E5363" s="1"/>
      <c r="F5363" s="1"/>
      <c r="G5363" s="1"/>
      <c r="H5363" s="1"/>
      <c r="I5363" s="99"/>
      <c r="J5363" s="1"/>
      <c r="K5363" s="99"/>
      <c r="L5363" s="99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</row>
    <row r="5364" spans="4:35">
      <c r="D5364" s="1"/>
      <c r="E5364" s="1"/>
      <c r="F5364" s="1"/>
      <c r="G5364" s="1"/>
      <c r="H5364" s="1"/>
      <c r="I5364" s="99"/>
      <c r="J5364" s="1"/>
      <c r="K5364" s="99"/>
      <c r="L5364" s="99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</row>
    <row r="5365" spans="4:35">
      <c r="D5365" s="1"/>
      <c r="E5365" s="1"/>
      <c r="F5365" s="1"/>
      <c r="G5365" s="1"/>
      <c r="H5365" s="1"/>
      <c r="I5365" s="99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</row>
    <row r="5366" spans="4:35">
      <c r="D5366" s="1"/>
      <c r="E5366" s="1"/>
      <c r="F5366" s="1"/>
      <c r="G5366" s="1"/>
      <c r="H5366" s="1"/>
      <c r="I5366" s="99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</row>
    <row r="5367" spans="4:35">
      <c r="D5367" s="1"/>
      <c r="E5367" s="1"/>
      <c r="F5367" s="1"/>
      <c r="G5367" s="1"/>
      <c r="H5367" s="1"/>
      <c r="I5367" s="99"/>
      <c r="J5367" s="1"/>
      <c r="K5367" s="99"/>
      <c r="L5367" s="99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</row>
    <row r="5368" spans="4:35">
      <c r="D5368" s="1"/>
      <c r="E5368" s="1"/>
      <c r="F5368" s="1"/>
      <c r="G5368" s="1"/>
      <c r="H5368" s="1"/>
      <c r="I5368" s="99"/>
      <c r="J5368" s="1"/>
      <c r="K5368" s="99"/>
      <c r="L5368" s="99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</row>
    <row r="5369" spans="4:35">
      <c r="D5369" s="1"/>
      <c r="E5369" s="1"/>
      <c r="F5369" s="1"/>
      <c r="G5369" s="1"/>
      <c r="H5369" s="1"/>
      <c r="I5369" s="99"/>
      <c r="J5369" s="1"/>
      <c r="K5369" s="99"/>
      <c r="L5369" s="99"/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</row>
    <row r="5370" spans="4:35">
      <c r="D5370" s="1"/>
      <c r="E5370" s="1"/>
      <c r="F5370" s="1"/>
      <c r="G5370" s="1"/>
      <c r="H5370" s="1"/>
      <c r="I5370" s="99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</row>
    <row r="5371" spans="4:35">
      <c r="D5371" s="1"/>
      <c r="E5371" s="1"/>
      <c r="F5371" s="1"/>
      <c r="G5371" s="1"/>
      <c r="H5371" s="1"/>
      <c r="I5371" s="99"/>
      <c r="J5371" s="1"/>
      <c r="K5371" s="99"/>
      <c r="L5371" s="99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</row>
    <row r="5372" spans="4:35">
      <c r="D5372" s="1"/>
      <c r="E5372" s="1"/>
      <c r="F5372" s="1"/>
      <c r="G5372" s="1"/>
      <c r="H5372" s="1"/>
      <c r="I5372" s="99"/>
      <c r="J5372" s="1"/>
      <c r="K5372" s="99"/>
      <c r="L5372" s="99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</row>
    <row r="5373" spans="4:35">
      <c r="D5373" s="1"/>
      <c r="E5373" s="1"/>
      <c r="F5373" s="1"/>
      <c r="G5373" s="1"/>
      <c r="H5373" s="1"/>
      <c r="I5373" s="99"/>
      <c r="J5373" s="1"/>
      <c r="K5373" s="99"/>
      <c r="L5373" s="99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</row>
    <row r="5374" spans="4:35">
      <c r="D5374" s="1"/>
      <c r="E5374" s="1"/>
      <c r="F5374" s="1"/>
      <c r="G5374" s="1"/>
      <c r="H5374" s="1"/>
      <c r="I5374" s="99"/>
      <c r="J5374" s="1"/>
      <c r="K5374" s="99"/>
      <c r="L5374" s="99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</row>
    <row r="5375" spans="4:35">
      <c r="D5375" s="1"/>
      <c r="E5375" s="1"/>
      <c r="F5375" s="1"/>
      <c r="G5375" s="1"/>
      <c r="H5375" s="1"/>
      <c r="I5375" s="99"/>
      <c r="J5375" s="1"/>
      <c r="K5375" s="99"/>
      <c r="L5375" s="99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</row>
    <row r="5376" spans="4:35">
      <c r="D5376" s="1"/>
      <c r="E5376" s="1"/>
      <c r="F5376" s="1"/>
      <c r="G5376" s="1"/>
      <c r="H5376" s="1"/>
      <c r="I5376" s="99"/>
      <c r="J5376" s="1"/>
      <c r="K5376" s="99"/>
      <c r="L5376" s="99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</row>
    <row r="5377" spans="4:35">
      <c r="D5377" s="1"/>
      <c r="E5377" s="1"/>
      <c r="F5377" s="1"/>
      <c r="G5377" s="1"/>
      <c r="H5377" s="1"/>
      <c r="I5377" s="99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</row>
    <row r="5378" spans="4:35">
      <c r="D5378" s="1"/>
      <c r="E5378" s="1"/>
      <c r="F5378" s="1"/>
      <c r="G5378" s="1"/>
      <c r="H5378" s="1"/>
      <c r="I5378" s="99"/>
      <c r="J5378" s="1"/>
      <c r="K5378" s="99"/>
      <c r="L5378" s="99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</row>
    <row r="5379" spans="4:35">
      <c r="D5379" s="1"/>
      <c r="E5379" s="1"/>
      <c r="F5379" s="1"/>
      <c r="G5379" s="1"/>
      <c r="H5379" s="1"/>
      <c r="I5379" s="99"/>
      <c r="J5379" s="1"/>
      <c r="K5379" s="99"/>
      <c r="L5379" s="99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</row>
    <row r="5380" spans="4:35">
      <c r="D5380" s="1"/>
      <c r="E5380" s="1"/>
      <c r="F5380" s="1"/>
      <c r="G5380" s="1"/>
      <c r="H5380" s="1"/>
      <c r="I5380" s="99"/>
      <c r="J5380" s="1"/>
      <c r="K5380" s="99"/>
      <c r="L5380" s="99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</row>
    <row r="5381" spans="4:35">
      <c r="D5381" s="1"/>
      <c r="E5381" s="1"/>
      <c r="F5381" s="1"/>
      <c r="G5381" s="1"/>
      <c r="H5381" s="1"/>
      <c r="I5381" s="99"/>
      <c r="J5381" s="1"/>
      <c r="K5381" s="99"/>
      <c r="L5381" s="99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</row>
    <row r="5382" spans="4:35">
      <c r="D5382" s="1"/>
      <c r="E5382" s="1"/>
      <c r="F5382" s="1"/>
      <c r="G5382" s="1"/>
      <c r="H5382" s="1"/>
      <c r="I5382" s="99"/>
      <c r="J5382" s="1"/>
      <c r="K5382" s="99"/>
      <c r="L5382" s="99"/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</row>
    <row r="5383" spans="4:35">
      <c r="D5383" s="1"/>
      <c r="E5383" s="1"/>
      <c r="F5383" s="1"/>
      <c r="G5383" s="1"/>
      <c r="H5383" s="1"/>
      <c r="I5383" s="99"/>
      <c r="J5383" s="1"/>
      <c r="K5383" s="99"/>
      <c r="L5383" s="99"/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</row>
    <row r="5384" spans="4:35">
      <c r="D5384" s="1"/>
      <c r="E5384" s="1"/>
      <c r="F5384" s="1"/>
      <c r="G5384" s="1"/>
      <c r="H5384" s="1"/>
      <c r="I5384" s="99"/>
      <c r="J5384" s="1"/>
      <c r="K5384" s="99"/>
      <c r="L5384" s="99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</row>
    <row r="5385" spans="4:35">
      <c r="D5385" s="1"/>
      <c r="E5385" s="1"/>
      <c r="F5385" s="1"/>
      <c r="G5385" s="1"/>
      <c r="H5385" s="1"/>
      <c r="I5385" s="99"/>
      <c r="J5385" s="1"/>
      <c r="K5385" s="99"/>
      <c r="L5385" s="99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</row>
    <row r="5386" spans="4:35">
      <c r="D5386" s="1"/>
      <c r="E5386" s="1"/>
      <c r="F5386" s="1"/>
      <c r="G5386" s="1"/>
      <c r="H5386" s="1"/>
      <c r="I5386" s="99"/>
      <c r="J5386" s="1"/>
      <c r="K5386" s="99"/>
      <c r="L5386" s="99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</row>
    <row r="5387" spans="4:35">
      <c r="D5387" s="1"/>
      <c r="E5387" s="1"/>
      <c r="F5387" s="1"/>
      <c r="G5387" s="1"/>
      <c r="H5387" s="1"/>
      <c r="I5387" s="99"/>
      <c r="J5387" s="1"/>
      <c r="K5387" s="99"/>
      <c r="L5387" s="99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</row>
    <row r="5388" spans="4:35">
      <c r="D5388" s="1"/>
      <c r="E5388" s="1"/>
      <c r="F5388" s="1"/>
      <c r="G5388" s="1"/>
      <c r="H5388" s="1"/>
      <c r="I5388" s="99"/>
      <c r="J5388" s="1"/>
      <c r="K5388" s="99"/>
      <c r="L5388" s="99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</row>
    <row r="5389" spans="4:35">
      <c r="D5389" s="1"/>
      <c r="E5389" s="1"/>
      <c r="F5389" s="1"/>
      <c r="G5389" s="1"/>
      <c r="H5389" s="1"/>
      <c r="I5389" s="99"/>
      <c r="J5389" s="1"/>
      <c r="K5389" s="1"/>
      <c r="L5389" s="1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</row>
    <row r="5390" spans="4:35">
      <c r="D5390" s="1"/>
      <c r="E5390" s="1"/>
      <c r="F5390" s="1"/>
      <c r="G5390" s="1"/>
      <c r="H5390" s="1"/>
      <c r="I5390" s="99"/>
      <c r="J5390" s="1"/>
      <c r="K5390" s="1"/>
      <c r="L5390" s="1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</row>
    <row r="5391" spans="4:35">
      <c r="D5391" s="1"/>
      <c r="E5391" s="1"/>
      <c r="F5391" s="1"/>
      <c r="G5391" s="1"/>
      <c r="H5391" s="1"/>
      <c r="I5391" s="99"/>
      <c r="J5391" s="1"/>
      <c r="K5391" s="1"/>
      <c r="L5391" s="1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</row>
    <row r="5392" spans="4:35">
      <c r="D5392" s="1"/>
      <c r="E5392" s="1"/>
      <c r="F5392" s="1"/>
      <c r="G5392" s="1"/>
      <c r="H5392" s="1"/>
      <c r="I5392" s="99"/>
      <c r="J5392" s="1"/>
      <c r="K5392" s="1"/>
      <c r="L5392" s="1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</row>
    <row r="5393" spans="4:35">
      <c r="D5393" s="1"/>
      <c r="E5393" s="1"/>
      <c r="F5393" s="1"/>
      <c r="G5393" s="1"/>
      <c r="H5393" s="1"/>
      <c r="I5393" s="99"/>
      <c r="J5393" s="1"/>
      <c r="K5393" s="99"/>
      <c r="L5393" s="99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</row>
    <row r="5394" spans="4:35">
      <c r="D5394" s="1"/>
      <c r="E5394" s="1"/>
      <c r="F5394" s="1"/>
      <c r="G5394" s="1"/>
      <c r="H5394" s="1"/>
      <c r="I5394" s="99"/>
      <c r="J5394" s="1"/>
      <c r="K5394" s="1"/>
      <c r="L5394" s="1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</row>
    <row r="5395" spans="4:35">
      <c r="D5395" s="1"/>
      <c r="E5395" s="1"/>
      <c r="F5395" s="1"/>
      <c r="G5395" s="1"/>
      <c r="H5395" s="1"/>
      <c r="I5395" s="99"/>
      <c r="J5395" s="1"/>
      <c r="K5395" s="1"/>
      <c r="L5395" s="1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</row>
    <row r="5396" spans="4:35">
      <c r="D5396" s="1"/>
      <c r="E5396" s="1"/>
      <c r="F5396" s="1"/>
      <c r="G5396" s="1"/>
      <c r="H5396" s="1"/>
      <c r="I5396" s="99"/>
      <c r="J5396" s="1"/>
      <c r="K5396" s="1"/>
      <c r="L5396" s="1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</row>
    <row r="5397" spans="4:35">
      <c r="D5397" s="1"/>
      <c r="E5397" s="1"/>
      <c r="F5397" s="1"/>
      <c r="G5397" s="1"/>
      <c r="H5397" s="1"/>
      <c r="I5397" s="99"/>
      <c r="J5397" s="1"/>
      <c r="K5397" s="1"/>
      <c r="L5397" s="1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</row>
    <row r="5398" spans="4:35">
      <c r="D5398" s="1"/>
      <c r="E5398" s="1"/>
      <c r="F5398" s="1"/>
      <c r="G5398" s="1"/>
      <c r="H5398" s="1"/>
      <c r="I5398" s="99"/>
      <c r="J5398" s="1"/>
      <c r="K5398" s="1"/>
      <c r="L5398" s="1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</row>
    <row r="5399" spans="4:35">
      <c r="D5399" s="1"/>
      <c r="E5399" s="1"/>
      <c r="F5399" s="1"/>
      <c r="G5399" s="1"/>
      <c r="H5399" s="1"/>
      <c r="I5399" s="99"/>
      <c r="J5399" s="1"/>
      <c r="K5399" s="1"/>
      <c r="L5399" s="1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</row>
    <row r="5400" spans="4:35">
      <c r="D5400" s="1"/>
      <c r="E5400" s="1"/>
      <c r="F5400" s="1"/>
      <c r="G5400" s="1"/>
      <c r="H5400" s="1"/>
      <c r="I5400" s="99"/>
      <c r="J5400" s="1"/>
      <c r="K5400" s="99"/>
      <c r="L5400" s="99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</row>
    <row r="5401" spans="4:35">
      <c r="D5401" s="1"/>
      <c r="E5401" s="1"/>
      <c r="F5401" s="1"/>
      <c r="G5401" s="1"/>
      <c r="H5401" s="1"/>
      <c r="I5401" s="99"/>
      <c r="J5401" s="1"/>
      <c r="K5401" s="1"/>
      <c r="L5401" s="1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</row>
    <row r="5402" spans="4:35">
      <c r="D5402" s="1"/>
      <c r="E5402" s="1"/>
      <c r="F5402" s="1"/>
      <c r="G5402" s="1"/>
      <c r="H5402" s="1"/>
      <c r="I5402" s="99"/>
      <c r="J5402" s="1"/>
      <c r="K5402" s="1"/>
      <c r="L5402" s="1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</row>
    <row r="5403" spans="4:35">
      <c r="D5403" s="1"/>
      <c r="E5403" s="1"/>
      <c r="F5403" s="1"/>
      <c r="G5403" s="1"/>
      <c r="H5403" s="1"/>
      <c r="I5403" s="99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</row>
    <row r="5404" spans="4:35">
      <c r="D5404" s="1"/>
      <c r="E5404" s="1"/>
      <c r="F5404" s="1"/>
      <c r="G5404" s="1"/>
      <c r="H5404" s="1"/>
      <c r="I5404" s="99"/>
      <c r="J5404" s="1"/>
      <c r="K5404" s="1"/>
      <c r="L5404" s="1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</row>
    <row r="5405" spans="4:35">
      <c r="D5405" s="1"/>
      <c r="E5405" s="1"/>
      <c r="F5405" s="1"/>
      <c r="G5405" s="1"/>
      <c r="H5405" s="1"/>
      <c r="I5405" s="99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</row>
    <row r="5406" spans="4:35">
      <c r="D5406" s="1"/>
      <c r="E5406" s="1"/>
      <c r="F5406" s="1"/>
      <c r="G5406" s="1"/>
      <c r="H5406" s="1"/>
      <c r="I5406" s="99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</row>
    <row r="5407" spans="4:35">
      <c r="D5407" s="1"/>
      <c r="E5407" s="1"/>
      <c r="F5407" s="1"/>
      <c r="G5407" s="1"/>
      <c r="H5407" s="1"/>
      <c r="I5407" s="99"/>
      <c r="J5407" s="1"/>
      <c r="K5407" s="99"/>
      <c r="L5407" s="99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</row>
    <row r="5408" spans="4:35">
      <c r="D5408" s="1"/>
      <c r="E5408" s="1"/>
      <c r="F5408" s="1"/>
      <c r="G5408" s="1"/>
      <c r="H5408" s="1"/>
      <c r="I5408" s="99"/>
      <c r="J5408" s="1"/>
      <c r="K5408" s="99"/>
      <c r="L5408" s="99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</row>
    <row r="5409" spans="4:35">
      <c r="D5409" s="1"/>
      <c r="E5409" s="1"/>
      <c r="F5409" s="1"/>
      <c r="G5409" s="1"/>
      <c r="H5409" s="1"/>
      <c r="I5409" s="99"/>
      <c r="J5409" s="1"/>
      <c r="K5409" s="99"/>
      <c r="L5409" s="99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</row>
    <row r="5410" spans="4:35">
      <c r="D5410" s="1"/>
      <c r="E5410" s="1"/>
      <c r="F5410" s="1"/>
      <c r="G5410" s="1"/>
      <c r="H5410" s="1"/>
      <c r="I5410" s="99"/>
      <c r="J5410" s="1"/>
      <c r="K5410" s="1"/>
      <c r="L5410" s="1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</row>
    <row r="5411" spans="4:35">
      <c r="D5411" s="1"/>
      <c r="E5411" s="1"/>
      <c r="F5411" s="1"/>
      <c r="G5411" s="1"/>
      <c r="H5411" s="1"/>
      <c r="I5411" s="99"/>
      <c r="J5411" s="1"/>
      <c r="K5411" s="99"/>
      <c r="L5411" s="99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</row>
    <row r="5412" spans="4:35">
      <c r="D5412" s="1"/>
      <c r="E5412" s="1"/>
      <c r="F5412" s="1"/>
      <c r="G5412" s="1"/>
      <c r="H5412" s="1"/>
      <c r="I5412" s="99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</row>
    <row r="5413" spans="4:35">
      <c r="D5413" s="1"/>
      <c r="E5413" s="1"/>
      <c r="F5413" s="1"/>
      <c r="G5413" s="1"/>
      <c r="H5413" s="1"/>
      <c r="I5413" s="99"/>
      <c r="J5413" s="1"/>
      <c r="K5413" s="99"/>
      <c r="L5413" s="99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</row>
    <row r="5414" spans="4:35">
      <c r="D5414" s="1"/>
      <c r="E5414" s="1"/>
      <c r="F5414" s="1"/>
      <c r="G5414" s="1"/>
      <c r="H5414" s="1"/>
      <c r="I5414" s="99"/>
      <c r="J5414" s="1"/>
      <c r="K5414" s="99"/>
      <c r="L5414" s="99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</row>
    <row r="5415" spans="4:35">
      <c r="D5415" s="1"/>
      <c r="E5415" s="1"/>
      <c r="F5415" s="1"/>
      <c r="G5415" s="1"/>
      <c r="H5415" s="1"/>
      <c r="I5415" s="99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</row>
    <row r="5416" spans="4:35">
      <c r="D5416" s="1"/>
      <c r="E5416" s="1"/>
      <c r="F5416" s="1"/>
      <c r="G5416" s="1"/>
      <c r="H5416" s="1"/>
      <c r="I5416" s="99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</row>
    <row r="5417" spans="4:35">
      <c r="D5417" s="1"/>
      <c r="E5417" s="1"/>
      <c r="F5417" s="1"/>
      <c r="G5417" s="1"/>
      <c r="H5417" s="1"/>
      <c r="I5417" s="99"/>
      <c r="J5417" s="1"/>
      <c r="K5417" s="99"/>
      <c r="L5417" s="99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</row>
    <row r="5418" spans="4:35">
      <c r="D5418" s="1"/>
      <c r="E5418" s="1"/>
      <c r="F5418" s="1"/>
      <c r="G5418" s="1"/>
      <c r="H5418" s="1"/>
      <c r="I5418" s="99"/>
      <c r="J5418" s="1"/>
      <c r="K5418" s="99"/>
      <c r="L5418" s="99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</row>
    <row r="5419" spans="4:35">
      <c r="D5419" s="1"/>
      <c r="E5419" s="1"/>
      <c r="F5419" s="1"/>
      <c r="G5419" s="1"/>
      <c r="H5419" s="1"/>
      <c r="I5419" s="99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</row>
    <row r="5420" spans="4:35">
      <c r="D5420" s="1"/>
      <c r="E5420" s="1"/>
      <c r="F5420" s="1"/>
      <c r="G5420" s="1"/>
      <c r="H5420" s="1"/>
      <c r="I5420" s="99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</row>
    <row r="5421" spans="4:35">
      <c r="D5421" s="1"/>
      <c r="E5421" s="1"/>
      <c r="F5421" s="1"/>
      <c r="G5421" s="1"/>
      <c r="H5421" s="1"/>
      <c r="I5421" s="99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</row>
    <row r="5422" spans="4:35">
      <c r="D5422" s="1"/>
      <c r="E5422" s="1"/>
      <c r="F5422" s="1"/>
      <c r="G5422" s="1"/>
      <c r="H5422" s="1"/>
      <c r="I5422" s="99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</row>
    <row r="5423" spans="4:35">
      <c r="D5423" s="1"/>
      <c r="E5423" s="1"/>
      <c r="F5423" s="1"/>
      <c r="G5423" s="1"/>
      <c r="H5423" s="1"/>
      <c r="I5423" s="99"/>
      <c r="J5423" s="1"/>
      <c r="K5423" s="99"/>
      <c r="L5423" s="99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</row>
    <row r="5424" spans="4:35">
      <c r="D5424" s="1"/>
      <c r="E5424" s="1"/>
      <c r="F5424" s="1"/>
      <c r="G5424" s="1"/>
      <c r="H5424" s="1"/>
      <c r="I5424" s="99"/>
      <c r="J5424" s="1"/>
      <c r="K5424" s="1"/>
      <c r="L5424" s="1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</row>
    <row r="5425" spans="4:35">
      <c r="D5425" s="1"/>
      <c r="E5425" s="1"/>
      <c r="F5425" s="1"/>
      <c r="G5425" s="1"/>
      <c r="H5425" s="1"/>
      <c r="I5425" s="99"/>
      <c r="J5425" s="1"/>
      <c r="K5425" s="99"/>
      <c r="L5425" s="99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</row>
    <row r="5426" spans="4:35">
      <c r="D5426" s="1"/>
      <c r="E5426" s="1"/>
      <c r="F5426" s="1"/>
      <c r="G5426" s="1"/>
      <c r="H5426" s="1"/>
      <c r="I5426" s="99"/>
      <c r="J5426" s="1"/>
      <c r="K5426" s="99"/>
      <c r="L5426" s="99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</row>
    <row r="5427" spans="4:35">
      <c r="D5427" s="1"/>
      <c r="E5427" s="1"/>
      <c r="F5427" s="1"/>
      <c r="G5427" s="1"/>
      <c r="H5427" s="1"/>
      <c r="I5427" s="99"/>
      <c r="J5427" s="1"/>
      <c r="K5427" s="99"/>
      <c r="L5427" s="99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</row>
    <row r="5428" spans="4:35">
      <c r="D5428" s="1"/>
      <c r="E5428" s="1"/>
      <c r="F5428" s="1"/>
      <c r="G5428" s="1"/>
      <c r="H5428" s="1"/>
      <c r="I5428" s="99"/>
      <c r="J5428" s="1"/>
      <c r="K5428" s="1"/>
      <c r="L5428" s="1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</row>
    <row r="5429" spans="4:35">
      <c r="D5429" s="1"/>
      <c r="E5429" s="1"/>
      <c r="F5429" s="1"/>
      <c r="G5429" s="1"/>
      <c r="H5429" s="1"/>
      <c r="I5429" s="99"/>
      <c r="J5429" s="1"/>
      <c r="K5429" s="99"/>
      <c r="L5429" s="99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</row>
    <row r="5430" spans="4:35">
      <c r="D5430" s="1"/>
      <c r="E5430" s="1"/>
      <c r="F5430" s="1"/>
      <c r="G5430" s="1"/>
      <c r="H5430" s="1"/>
      <c r="I5430" s="99"/>
      <c r="J5430" s="1"/>
      <c r="K5430" s="99"/>
      <c r="L5430" s="99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</row>
    <row r="5431" spans="4:35">
      <c r="D5431" s="1"/>
      <c r="E5431" s="1"/>
      <c r="F5431" s="1"/>
      <c r="G5431" s="1"/>
      <c r="H5431" s="1"/>
      <c r="I5431" s="99"/>
      <c r="J5431" s="1"/>
      <c r="K5431" s="1"/>
      <c r="L5431" s="1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</row>
    <row r="5432" spans="4:35">
      <c r="D5432" s="1"/>
      <c r="E5432" s="1"/>
      <c r="F5432" s="1"/>
      <c r="G5432" s="1"/>
      <c r="H5432" s="1"/>
      <c r="I5432" s="99"/>
      <c r="J5432" s="1"/>
      <c r="K5432" s="1"/>
      <c r="L5432" s="1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</row>
    <row r="5433" spans="4:35">
      <c r="D5433" s="1"/>
      <c r="E5433" s="1"/>
      <c r="F5433" s="1"/>
      <c r="G5433" s="1"/>
      <c r="H5433" s="1"/>
      <c r="I5433" s="99"/>
      <c r="J5433" s="1"/>
      <c r="K5433" s="1"/>
      <c r="L5433" s="1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</row>
    <row r="5434" spans="4:35">
      <c r="D5434" s="1"/>
      <c r="E5434" s="1"/>
      <c r="F5434" s="1"/>
      <c r="G5434" s="1"/>
      <c r="H5434" s="1"/>
      <c r="I5434" s="99"/>
      <c r="J5434" s="1"/>
      <c r="K5434" s="1"/>
      <c r="L5434" s="1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</row>
    <row r="5435" spans="4:35">
      <c r="D5435" s="1"/>
      <c r="E5435" s="1"/>
      <c r="F5435" s="1"/>
      <c r="G5435" s="1"/>
      <c r="H5435" s="1"/>
      <c r="I5435" s="99"/>
      <c r="J5435" s="1"/>
      <c r="K5435" s="1"/>
      <c r="L5435" s="1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</row>
    <row r="5436" spans="4:35">
      <c r="D5436" s="1"/>
      <c r="E5436" s="1"/>
      <c r="F5436" s="1"/>
      <c r="G5436" s="1"/>
      <c r="H5436" s="1"/>
      <c r="I5436" s="99"/>
      <c r="J5436" s="1"/>
      <c r="K5436" s="99"/>
      <c r="L5436" s="99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</row>
    <row r="5437" spans="4:35">
      <c r="D5437" s="1"/>
      <c r="E5437" s="1"/>
      <c r="F5437" s="1"/>
      <c r="G5437" s="1"/>
      <c r="H5437" s="1"/>
      <c r="I5437" s="99"/>
      <c r="J5437" s="1"/>
      <c r="K5437" s="1"/>
      <c r="L5437" s="1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</row>
    <row r="5438" spans="4:35">
      <c r="D5438" s="1"/>
      <c r="E5438" s="1"/>
      <c r="F5438" s="1"/>
      <c r="G5438" s="1"/>
      <c r="H5438" s="1"/>
      <c r="I5438" s="99"/>
      <c r="J5438" s="1"/>
      <c r="K5438" s="99"/>
      <c r="L5438" s="99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</row>
    <row r="5439" spans="4:35">
      <c r="D5439" s="1"/>
      <c r="E5439" s="1"/>
      <c r="F5439" s="1"/>
      <c r="G5439" s="1"/>
      <c r="H5439" s="1"/>
      <c r="I5439" s="99"/>
      <c r="J5439" s="1"/>
      <c r="K5439" s="1"/>
      <c r="L5439" s="1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</row>
    <row r="5440" spans="4:35">
      <c r="D5440" s="1"/>
      <c r="E5440" s="1"/>
      <c r="F5440" s="1"/>
      <c r="G5440" s="1"/>
      <c r="H5440" s="1"/>
      <c r="I5440" s="99"/>
      <c r="J5440" s="1"/>
      <c r="K5440" s="99"/>
      <c r="L5440" s="99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</row>
    <row r="5441" spans="4:35">
      <c r="D5441" s="1"/>
      <c r="E5441" s="1"/>
      <c r="F5441" s="1"/>
      <c r="G5441" s="1"/>
      <c r="H5441" s="1"/>
      <c r="I5441" s="99"/>
      <c r="J5441" s="1"/>
      <c r="K5441" s="1"/>
      <c r="L5441" s="1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</row>
    <row r="5442" spans="4:35">
      <c r="D5442" s="1"/>
      <c r="E5442" s="1"/>
      <c r="F5442" s="1"/>
      <c r="G5442" s="1"/>
      <c r="H5442" s="1"/>
      <c r="I5442" s="99"/>
      <c r="J5442" s="1"/>
      <c r="K5442" s="1"/>
      <c r="L5442" s="1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</row>
    <row r="5443" spans="4:35">
      <c r="D5443" s="1"/>
      <c r="E5443" s="1"/>
      <c r="F5443" s="1"/>
      <c r="G5443" s="1"/>
      <c r="H5443" s="1"/>
      <c r="I5443" s="99"/>
      <c r="J5443" s="1"/>
      <c r="K5443" s="1"/>
      <c r="L5443" s="1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</row>
    <row r="5444" spans="4:35">
      <c r="D5444" s="1"/>
      <c r="E5444" s="1"/>
      <c r="F5444" s="1"/>
      <c r="G5444" s="1"/>
      <c r="H5444" s="1"/>
      <c r="I5444" s="99"/>
      <c r="J5444" s="1"/>
      <c r="K5444" s="1"/>
      <c r="L5444" s="1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</row>
    <row r="5445" spans="4:35">
      <c r="D5445" s="1"/>
      <c r="E5445" s="1"/>
      <c r="F5445" s="1"/>
      <c r="G5445" s="1"/>
      <c r="H5445" s="1"/>
      <c r="I5445" s="99"/>
      <c r="J5445" s="1"/>
      <c r="K5445" s="1"/>
      <c r="L5445" s="1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</row>
    <row r="5446" spans="4:35">
      <c r="D5446" s="1"/>
      <c r="E5446" s="1"/>
      <c r="F5446" s="1"/>
      <c r="G5446" s="1"/>
      <c r="H5446" s="1"/>
      <c r="I5446" s="99"/>
      <c r="J5446" s="1"/>
      <c r="K5446" s="99"/>
      <c r="L5446" s="99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</row>
    <row r="5447" spans="4:35">
      <c r="D5447" s="1"/>
      <c r="E5447" s="1"/>
      <c r="F5447" s="1"/>
      <c r="G5447" s="1"/>
      <c r="H5447" s="1"/>
      <c r="I5447" s="99"/>
      <c r="J5447" s="1"/>
      <c r="K5447" s="99"/>
      <c r="L5447" s="99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</row>
    <row r="5448" spans="4:35">
      <c r="D5448" s="1"/>
      <c r="E5448" s="1"/>
      <c r="F5448" s="1"/>
      <c r="G5448" s="1"/>
      <c r="H5448" s="1"/>
      <c r="I5448" s="99"/>
      <c r="J5448" s="1"/>
      <c r="K5448" s="1"/>
      <c r="L5448" s="1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</row>
    <row r="5449" spans="4:35">
      <c r="D5449" s="1"/>
      <c r="E5449" s="1"/>
      <c r="F5449" s="1"/>
      <c r="G5449" s="1"/>
      <c r="H5449" s="1"/>
      <c r="I5449" s="99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</row>
    <row r="5450" spans="4:35">
      <c r="D5450" s="1"/>
      <c r="E5450" s="1"/>
      <c r="F5450" s="1"/>
      <c r="G5450" s="1"/>
      <c r="H5450" s="1"/>
      <c r="I5450" s="99"/>
      <c r="J5450" s="1"/>
      <c r="K5450" s="99"/>
      <c r="L5450" s="99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</row>
    <row r="5451" spans="4:35">
      <c r="D5451" s="1"/>
      <c r="E5451" s="1"/>
      <c r="F5451" s="1"/>
      <c r="G5451" s="1"/>
      <c r="H5451" s="1"/>
      <c r="I5451" s="99"/>
      <c r="J5451" s="1"/>
      <c r="K5451" s="99"/>
      <c r="L5451" s="99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</row>
    <row r="5452" spans="4:35">
      <c r="D5452" s="1"/>
      <c r="E5452" s="1"/>
      <c r="F5452" s="1"/>
      <c r="G5452" s="1"/>
      <c r="H5452" s="1"/>
      <c r="I5452" s="99"/>
      <c r="J5452" s="1"/>
      <c r="K5452" s="99"/>
      <c r="L5452" s="99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</row>
    <row r="5453" spans="4:35">
      <c r="D5453" s="1"/>
      <c r="E5453" s="1"/>
      <c r="F5453" s="1"/>
      <c r="G5453" s="1"/>
      <c r="H5453" s="1"/>
      <c r="I5453" s="99"/>
      <c r="J5453" s="1"/>
      <c r="K5453" s="99"/>
      <c r="L5453" s="99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</row>
    <row r="5454" spans="4:35">
      <c r="D5454" s="1"/>
      <c r="E5454" s="1"/>
      <c r="F5454" s="1"/>
      <c r="G5454" s="1"/>
      <c r="H5454" s="1"/>
      <c r="I5454" s="99"/>
      <c r="J5454" s="1"/>
      <c r="K5454" s="99"/>
      <c r="L5454" s="99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</row>
    <row r="5455" spans="4:35">
      <c r="D5455" s="1"/>
      <c r="E5455" s="1"/>
      <c r="F5455" s="1"/>
      <c r="G5455" s="1"/>
      <c r="H5455" s="1"/>
      <c r="I5455" s="99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</row>
    <row r="5456" spans="4:35">
      <c r="D5456" s="1"/>
      <c r="E5456" s="1"/>
      <c r="F5456" s="1"/>
      <c r="G5456" s="1"/>
      <c r="H5456" s="1"/>
      <c r="I5456" s="99"/>
      <c r="J5456" s="1"/>
      <c r="K5456" s="99"/>
      <c r="L5456" s="99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</row>
    <row r="5457" spans="4:35">
      <c r="D5457" s="1"/>
      <c r="E5457" s="1"/>
      <c r="F5457" s="1"/>
      <c r="G5457" s="1"/>
      <c r="H5457" s="1"/>
      <c r="I5457" s="99"/>
      <c r="J5457" s="1"/>
      <c r="K5457" s="99"/>
      <c r="L5457" s="99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</row>
    <row r="5458" spans="4:35">
      <c r="D5458" s="1"/>
      <c r="E5458" s="1"/>
      <c r="F5458" s="1"/>
      <c r="G5458" s="1"/>
      <c r="H5458" s="1"/>
      <c r="I5458" s="99"/>
      <c r="J5458" s="1"/>
      <c r="K5458" s="99"/>
      <c r="L5458" s="99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</row>
    <row r="5459" spans="4:35">
      <c r="D5459" s="1"/>
      <c r="E5459" s="1"/>
      <c r="F5459" s="1"/>
      <c r="G5459" s="1"/>
      <c r="H5459" s="1"/>
      <c r="I5459" s="99"/>
      <c r="J5459" s="1"/>
      <c r="K5459" s="99"/>
      <c r="L5459" s="99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</row>
    <row r="5460" spans="4:35">
      <c r="D5460" s="1"/>
      <c r="E5460" s="1"/>
      <c r="F5460" s="1"/>
      <c r="G5460" s="1"/>
      <c r="H5460" s="1"/>
      <c r="I5460" s="99"/>
      <c r="J5460" s="1"/>
      <c r="K5460" s="99"/>
      <c r="L5460" s="99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</row>
    <row r="5461" spans="4:35">
      <c r="D5461" s="1"/>
      <c r="E5461" s="1"/>
      <c r="F5461" s="1"/>
      <c r="G5461" s="1"/>
      <c r="H5461" s="1"/>
      <c r="I5461" s="99"/>
      <c r="J5461" s="1"/>
      <c r="K5461" s="99"/>
      <c r="L5461" s="99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</row>
    <row r="5462" spans="4:35">
      <c r="D5462" s="1"/>
      <c r="E5462" s="1"/>
      <c r="F5462" s="1"/>
      <c r="G5462" s="1"/>
      <c r="H5462" s="1"/>
      <c r="I5462" s="99"/>
      <c r="J5462" s="1"/>
      <c r="K5462" s="99"/>
      <c r="L5462" s="99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</row>
    <row r="5463" spans="4:35">
      <c r="D5463" s="1"/>
      <c r="E5463" s="1"/>
      <c r="F5463" s="1"/>
      <c r="G5463" s="1"/>
      <c r="H5463" s="1"/>
      <c r="I5463" s="99"/>
      <c r="J5463" s="1"/>
      <c r="K5463" s="99"/>
      <c r="L5463" s="99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</row>
    <row r="5464" spans="4:35">
      <c r="D5464" s="1"/>
      <c r="E5464" s="1"/>
      <c r="F5464" s="1"/>
      <c r="G5464" s="1"/>
      <c r="H5464" s="1"/>
      <c r="I5464" s="99"/>
      <c r="J5464" s="1"/>
      <c r="K5464" s="99"/>
      <c r="L5464" s="99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</row>
    <row r="5465" spans="4:35">
      <c r="D5465" s="1"/>
      <c r="E5465" s="1"/>
      <c r="F5465" s="1"/>
      <c r="G5465" s="1"/>
      <c r="H5465" s="1"/>
      <c r="I5465" s="99"/>
      <c r="J5465" s="1"/>
      <c r="K5465" s="99"/>
      <c r="L5465" s="99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</row>
    <row r="5466" spans="4:35">
      <c r="D5466" s="1"/>
      <c r="E5466" s="1"/>
      <c r="F5466" s="1"/>
      <c r="G5466" s="1"/>
      <c r="H5466" s="1"/>
      <c r="I5466" s="99"/>
      <c r="J5466" s="1"/>
      <c r="K5466" s="99"/>
      <c r="L5466" s="99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</row>
    <row r="5467" spans="4:35">
      <c r="D5467" s="1"/>
      <c r="E5467" s="1"/>
      <c r="F5467" s="1"/>
      <c r="G5467" s="1"/>
      <c r="H5467" s="1"/>
      <c r="I5467" s="99"/>
      <c r="J5467" s="1"/>
      <c r="K5467" s="99"/>
      <c r="L5467" s="99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</row>
    <row r="5468" spans="4:35">
      <c r="D5468" s="1"/>
      <c r="E5468" s="1"/>
      <c r="F5468" s="1"/>
      <c r="G5468" s="1"/>
      <c r="H5468" s="1"/>
      <c r="I5468" s="99"/>
      <c r="J5468" s="1"/>
      <c r="K5468" s="99"/>
      <c r="L5468" s="99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</row>
    <row r="5469" spans="4:35">
      <c r="D5469" s="1"/>
      <c r="E5469" s="1"/>
      <c r="F5469" s="1"/>
      <c r="G5469" s="1"/>
      <c r="H5469" s="1"/>
      <c r="I5469" s="99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</row>
    <row r="5470" spans="4:35">
      <c r="D5470" s="1"/>
      <c r="E5470" s="1"/>
      <c r="F5470" s="1"/>
      <c r="G5470" s="1"/>
      <c r="H5470" s="1"/>
      <c r="I5470" s="99"/>
      <c r="J5470" s="1"/>
      <c r="K5470" s="99"/>
      <c r="L5470" s="99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</row>
    <row r="5471" spans="4:35">
      <c r="D5471" s="1"/>
      <c r="E5471" s="1"/>
      <c r="F5471" s="1"/>
      <c r="G5471" s="1"/>
      <c r="H5471" s="1"/>
      <c r="I5471" s="99"/>
      <c r="J5471" s="1"/>
      <c r="K5471" s="99"/>
      <c r="L5471" s="99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</row>
    <row r="5472" spans="4:35">
      <c r="D5472" s="1"/>
      <c r="E5472" s="1"/>
      <c r="F5472" s="1"/>
      <c r="G5472" s="1"/>
      <c r="H5472" s="1"/>
      <c r="I5472" s="99"/>
      <c r="J5472" s="1"/>
      <c r="K5472" s="99"/>
      <c r="L5472" s="99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</row>
    <row r="5473" spans="4:35">
      <c r="D5473" s="1"/>
      <c r="E5473" s="1"/>
      <c r="F5473" s="1"/>
      <c r="G5473" s="1"/>
      <c r="H5473" s="1"/>
      <c r="I5473" s="99"/>
      <c r="J5473" s="1"/>
      <c r="K5473" s="99"/>
      <c r="L5473" s="99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</row>
    <row r="5474" spans="4:35">
      <c r="D5474" s="1"/>
      <c r="E5474" s="1"/>
      <c r="F5474" s="1"/>
      <c r="G5474" s="1"/>
      <c r="H5474" s="1"/>
      <c r="I5474" s="99"/>
      <c r="J5474" s="1"/>
      <c r="K5474" s="99"/>
      <c r="L5474" s="99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</row>
    <row r="5475" spans="4:35">
      <c r="D5475" s="1"/>
      <c r="E5475" s="1"/>
      <c r="F5475" s="1"/>
      <c r="G5475" s="1"/>
      <c r="H5475" s="1"/>
      <c r="I5475" s="99"/>
      <c r="J5475" s="1"/>
      <c r="K5475" s="99"/>
      <c r="L5475" s="99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</row>
    <row r="5476" spans="4:35">
      <c r="D5476" s="1"/>
      <c r="E5476" s="1"/>
      <c r="F5476" s="1"/>
      <c r="G5476" s="1"/>
      <c r="H5476" s="1"/>
      <c r="I5476" s="99"/>
      <c r="J5476" s="1"/>
      <c r="K5476" s="99"/>
      <c r="L5476" s="99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</row>
    <row r="5477" spans="4:35">
      <c r="D5477" s="1"/>
      <c r="E5477" s="1"/>
      <c r="F5477" s="1"/>
      <c r="G5477" s="1"/>
      <c r="H5477" s="1"/>
      <c r="I5477" s="99"/>
      <c r="J5477" s="1"/>
      <c r="K5477" s="99"/>
      <c r="L5477" s="99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</row>
    <row r="5478" spans="4:35">
      <c r="D5478" s="1"/>
      <c r="E5478" s="1"/>
      <c r="F5478" s="1"/>
      <c r="G5478" s="1"/>
      <c r="H5478" s="1"/>
      <c r="I5478" s="99"/>
      <c r="J5478" s="1"/>
      <c r="K5478" s="99"/>
      <c r="L5478" s="99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</row>
    <row r="5479" spans="4:35">
      <c r="D5479" s="1"/>
      <c r="E5479" s="1"/>
      <c r="F5479" s="1"/>
      <c r="G5479" s="1"/>
      <c r="H5479" s="1"/>
      <c r="I5479" s="99"/>
      <c r="J5479" s="1"/>
      <c r="K5479" s="99"/>
      <c r="L5479" s="99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</row>
    <row r="5480" spans="4:35">
      <c r="D5480" s="1"/>
      <c r="E5480" s="1"/>
      <c r="F5480" s="1"/>
      <c r="G5480" s="1"/>
      <c r="H5480" s="1"/>
      <c r="I5480" s="99"/>
      <c r="J5480" s="1"/>
      <c r="K5480" s="99"/>
      <c r="L5480" s="99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</row>
    <row r="5481" spans="4:35">
      <c r="D5481" s="1"/>
      <c r="E5481" s="1"/>
      <c r="F5481" s="1"/>
      <c r="G5481" s="1"/>
      <c r="H5481" s="1"/>
      <c r="I5481" s="99"/>
      <c r="J5481" s="1"/>
      <c r="K5481" s="1"/>
      <c r="L5481" s="1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</row>
    <row r="5482" spans="4:35">
      <c r="D5482" s="1"/>
      <c r="E5482" s="1"/>
      <c r="F5482" s="1"/>
      <c r="G5482" s="1"/>
      <c r="H5482" s="1"/>
      <c r="I5482" s="99"/>
      <c r="J5482" s="1"/>
      <c r="K5482" s="99"/>
      <c r="L5482" s="99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</row>
    <row r="5483" spans="4:35">
      <c r="D5483" s="1"/>
      <c r="E5483" s="1"/>
      <c r="F5483" s="1"/>
      <c r="G5483" s="1"/>
      <c r="H5483" s="1"/>
      <c r="I5483" s="99"/>
      <c r="J5483" s="1"/>
      <c r="K5483" s="99"/>
      <c r="L5483" s="99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</row>
    <row r="5484" spans="4:35">
      <c r="D5484" s="1"/>
      <c r="E5484" s="1"/>
      <c r="F5484" s="1"/>
      <c r="G5484" s="1"/>
      <c r="H5484" s="1"/>
      <c r="I5484" s="99"/>
      <c r="J5484" s="1"/>
      <c r="K5484" s="99"/>
      <c r="L5484" s="99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</row>
    <row r="5485" spans="4:35">
      <c r="D5485" s="1"/>
      <c r="E5485" s="1"/>
      <c r="F5485" s="1"/>
      <c r="G5485" s="1"/>
      <c r="H5485" s="1"/>
      <c r="I5485" s="99"/>
      <c r="J5485" s="1"/>
      <c r="K5485" s="99"/>
      <c r="L5485" s="99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</row>
    <row r="5486" spans="4:35">
      <c r="D5486" s="1"/>
      <c r="E5486" s="1"/>
      <c r="F5486" s="1"/>
      <c r="G5486" s="1"/>
      <c r="H5486" s="1"/>
      <c r="I5486" s="99"/>
      <c r="J5486" s="1"/>
      <c r="K5486" s="1"/>
      <c r="L5486" s="1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</row>
    <row r="5487" spans="4:35">
      <c r="D5487" s="1"/>
      <c r="E5487" s="1"/>
      <c r="F5487" s="1"/>
      <c r="G5487" s="1"/>
      <c r="H5487" s="1"/>
      <c r="I5487" s="99"/>
      <c r="J5487" s="1"/>
      <c r="K5487" s="99"/>
      <c r="L5487" s="99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</row>
    <row r="5488" spans="4:35">
      <c r="D5488" s="1"/>
      <c r="E5488" s="1"/>
      <c r="F5488" s="1"/>
      <c r="G5488" s="1"/>
      <c r="H5488" s="1"/>
      <c r="I5488" s="99"/>
      <c r="J5488" s="1"/>
      <c r="K5488" s="99"/>
      <c r="L5488" s="99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</row>
    <row r="5489" spans="4:35">
      <c r="D5489" s="1"/>
      <c r="E5489" s="1"/>
      <c r="F5489" s="1"/>
      <c r="G5489" s="1"/>
      <c r="H5489" s="1"/>
      <c r="I5489" s="99"/>
      <c r="J5489" s="1"/>
      <c r="K5489" s="99"/>
      <c r="L5489" s="99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</row>
    <row r="5490" spans="4:35">
      <c r="D5490" s="1"/>
      <c r="E5490" s="1"/>
      <c r="F5490" s="1"/>
      <c r="G5490" s="1"/>
      <c r="H5490" s="1"/>
      <c r="I5490" s="99"/>
      <c r="J5490" s="1"/>
      <c r="K5490" s="99"/>
      <c r="L5490" s="99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</row>
    <row r="5491" spans="4:35">
      <c r="D5491" s="1"/>
      <c r="E5491" s="1"/>
      <c r="F5491" s="1"/>
      <c r="G5491" s="1"/>
      <c r="H5491" s="1"/>
      <c r="I5491" s="99"/>
      <c r="J5491" s="1"/>
      <c r="K5491" s="99"/>
      <c r="L5491" s="99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</row>
    <row r="5492" spans="4:35">
      <c r="D5492" s="1"/>
      <c r="E5492" s="1"/>
      <c r="F5492" s="1"/>
      <c r="G5492" s="1"/>
      <c r="H5492" s="1"/>
      <c r="I5492" s="99"/>
      <c r="J5492" s="1"/>
      <c r="K5492" s="99"/>
      <c r="L5492" s="99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</row>
    <row r="5493" spans="4:35">
      <c r="D5493" s="1"/>
      <c r="E5493" s="1"/>
      <c r="F5493" s="1"/>
      <c r="G5493" s="1"/>
      <c r="H5493" s="1"/>
      <c r="I5493" s="99"/>
      <c r="J5493" s="1"/>
      <c r="K5493" s="1"/>
      <c r="L5493" s="1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</row>
    <row r="5494" spans="4:35">
      <c r="D5494" s="1"/>
      <c r="E5494" s="1"/>
      <c r="F5494" s="1"/>
      <c r="G5494" s="1"/>
      <c r="H5494" s="1"/>
      <c r="I5494" s="99"/>
      <c r="J5494" s="1"/>
      <c r="K5494" s="99"/>
      <c r="L5494" s="99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</row>
    <row r="5495" spans="4:35">
      <c r="D5495" s="1"/>
      <c r="E5495" s="1"/>
      <c r="F5495" s="1"/>
      <c r="G5495" s="1"/>
      <c r="H5495" s="1"/>
      <c r="I5495" s="99"/>
      <c r="J5495" s="1"/>
      <c r="K5495" s="99"/>
      <c r="L5495" s="99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</row>
    <row r="5496" spans="4:35">
      <c r="D5496" s="1"/>
      <c r="E5496" s="1"/>
      <c r="F5496" s="1"/>
      <c r="G5496" s="1"/>
      <c r="H5496" s="1"/>
      <c r="I5496" s="99"/>
      <c r="J5496" s="1"/>
      <c r="K5496" s="99"/>
      <c r="L5496" s="99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</row>
    <row r="5497" spans="4:35">
      <c r="D5497" s="1"/>
      <c r="E5497" s="1"/>
      <c r="F5497" s="1"/>
      <c r="G5497" s="1"/>
      <c r="H5497" s="1"/>
      <c r="I5497" s="99"/>
      <c r="J5497" s="1"/>
      <c r="K5497" s="99"/>
      <c r="L5497" s="99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</row>
    <row r="5498" spans="4:35">
      <c r="D5498" s="1"/>
      <c r="E5498" s="1"/>
      <c r="F5498" s="1"/>
      <c r="G5498" s="1"/>
      <c r="H5498" s="1"/>
      <c r="I5498" s="99"/>
      <c r="J5498" s="1"/>
      <c r="K5498" s="99"/>
      <c r="L5498" s="99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</row>
    <row r="5499" spans="4:35">
      <c r="D5499" s="1"/>
      <c r="E5499" s="1"/>
      <c r="F5499" s="1"/>
      <c r="G5499" s="1"/>
      <c r="H5499" s="1"/>
      <c r="I5499" s="99"/>
      <c r="J5499" s="1"/>
      <c r="K5499" s="99"/>
      <c r="L5499" s="99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</row>
    <row r="5500" spans="4:35">
      <c r="D5500" s="1"/>
      <c r="E5500" s="1"/>
      <c r="F5500" s="1"/>
      <c r="G5500" s="1"/>
      <c r="H5500" s="1"/>
      <c r="I5500" s="99"/>
      <c r="J5500" s="1"/>
      <c r="K5500" s="1"/>
      <c r="L5500" s="1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</row>
    <row r="5501" spans="4:35">
      <c r="D5501" s="1"/>
      <c r="E5501" s="1"/>
      <c r="F5501" s="1"/>
      <c r="G5501" s="1"/>
      <c r="H5501" s="1"/>
      <c r="I5501" s="99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</row>
    <row r="5502" spans="4:35">
      <c r="D5502" s="1"/>
      <c r="E5502" s="1"/>
      <c r="F5502" s="1"/>
      <c r="G5502" s="1"/>
      <c r="H5502" s="1"/>
      <c r="I5502" s="99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</row>
    <row r="5503" spans="4:35">
      <c r="D5503" s="1"/>
      <c r="E5503" s="1"/>
      <c r="F5503" s="1"/>
      <c r="G5503" s="1"/>
      <c r="H5503" s="1"/>
      <c r="I5503" s="99"/>
      <c r="J5503" s="1"/>
      <c r="K5503" s="99"/>
      <c r="L5503" s="99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</row>
    <row r="5504" spans="4:35">
      <c r="D5504" s="1"/>
      <c r="E5504" s="1"/>
      <c r="F5504" s="1"/>
      <c r="G5504" s="1"/>
      <c r="H5504" s="1"/>
      <c r="I5504" s="99"/>
      <c r="J5504" s="1"/>
      <c r="K5504" s="99"/>
      <c r="L5504" s="99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</row>
    <row r="5505" spans="4:35">
      <c r="D5505" s="1"/>
      <c r="E5505" s="1"/>
      <c r="F5505" s="1"/>
      <c r="G5505" s="1"/>
      <c r="H5505" s="1"/>
      <c r="I5505" s="99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</row>
    <row r="5506" spans="4:35">
      <c r="D5506" s="1"/>
      <c r="E5506" s="1"/>
      <c r="F5506" s="1"/>
      <c r="G5506" s="1"/>
      <c r="H5506" s="1"/>
      <c r="I5506" s="99"/>
      <c r="J5506" s="1"/>
      <c r="K5506" s="99"/>
      <c r="L5506" s="99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</row>
    <row r="5507" spans="4:35">
      <c r="D5507" s="1"/>
      <c r="E5507" s="1"/>
      <c r="F5507" s="1"/>
      <c r="G5507" s="1"/>
      <c r="H5507" s="1"/>
      <c r="I5507" s="99"/>
      <c r="J5507" s="1"/>
      <c r="K5507" s="99"/>
      <c r="L5507" s="99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</row>
    <row r="5508" spans="4:35">
      <c r="D5508" s="1"/>
      <c r="E5508" s="1"/>
      <c r="F5508" s="1"/>
      <c r="G5508" s="1"/>
      <c r="H5508" s="1"/>
      <c r="I5508" s="99"/>
      <c r="J5508" s="1"/>
      <c r="K5508" s="99"/>
      <c r="L5508" s="99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</row>
    <row r="5509" spans="4:35">
      <c r="D5509" s="1"/>
      <c r="E5509" s="1"/>
      <c r="F5509" s="1"/>
      <c r="G5509" s="1"/>
      <c r="H5509" s="1"/>
      <c r="I5509" s="99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</row>
    <row r="5510" spans="4:35">
      <c r="D5510" s="1"/>
      <c r="E5510" s="1"/>
      <c r="F5510" s="1"/>
      <c r="G5510" s="1"/>
      <c r="H5510" s="1"/>
      <c r="I5510" s="99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</row>
    <row r="5511" spans="4:35">
      <c r="D5511" s="1"/>
      <c r="E5511" s="1"/>
      <c r="F5511" s="1"/>
      <c r="G5511" s="1"/>
      <c r="H5511" s="1"/>
      <c r="I5511" s="99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</row>
    <row r="5512" spans="4:35">
      <c r="D5512" s="1"/>
      <c r="E5512" s="1"/>
      <c r="F5512" s="1"/>
      <c r="G5512" s="1"/>
      <c r="H5512" s="1"/>
      <c r="I5512" s="99"/>
      <c r="J5512" s="1"/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</row>
    <row r="5513" spans="4:35">
      <c r="D5513" s="1"/>
      <c r="E5513" s="1"/>
      <c r="F5513" s="1"/>
      <c r="G5513" s="1"/>
      <c r="H5513" s="1"/>
      <c r="I5513" s="99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</row>
    <row r="5514" spans="4:35">
      <c r="D5514" s="1"/>
      <c r="E5514" s="1"/>
      <c r="F5514" s="1"/>
      <c r="G5514" s="1"/>
      <c r="H5514" s="1"/>
      <c r="I5514" s="99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</row>
    <row r="5515" spans="4:35">
      <c r="D5515" s="1"/>
      <c r="E5515" s="1"/>
      <c r="F5515" s="1"/>
      <c r="G5515" s="1"/>
      <c r="H5515" s="1"/>
      <c r="I5515" s="99"/>
      <c r="J5515" s="1"/>
      <c r="K5515" s="99"/>
      <c r="L5515" s="99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</row>
    <row r="5516" spans="4:35">
      <c r="D5516" s="1"/>
      <c r="E5516" s="1"/>
      <c r="F5516" s="1"/>
      <c r="G5516" s="1"/>
      <c r="H5516" s="1"/>
      <c r="I5516" s="99"/>
      <c r="J5516" s="1"/>
      <c r="K5516" s="99"/>
      <c r="L5516" s="99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</row>
    <row r="5517" spans="4:35">
      <c r="D5517" s="1"/>
      <c r="E5517" s="1"/>
      <c r="F5517" s="1"/>
      <c r="G5517" s="1"/>
      <c r="H5517" s="1"/>
      <c r="I5517" s="99"/>
      <c r="J5517" s="1"/>
      <c r="K5517" s="99"/>
      <c r="L5517" s="99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</row>
    <row r="5518" spans="4:35">
      <c r="D5518" s="1"/>
      <c r="E5518" s="1"/>
      <c r="F5518" s="1"/>
      <c r="G5518" s="1"/>
      <c r="H5518" s="1"/>
      <c r="I5518" s="99"/>
      <c r="J5518" s="1"/>
      <c r="K5518" s="99"/>
      <c r="L5518" s="99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</row>
    <row r="5519" spans="4:35">
      <c r="D5519" s="1"/>
      <c r="E5519" s="1"/>
      <c r="F5519" s="1"/>
      <c r="G5519" s="1"/>
      <c r="H5519" s="1"/>
      <c r="I5519" s="99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</row>
    <row r="5520" spans="4:35">
      <c r="D5520" s="1"/>
      <c r="E5520" s="1"/>
      <c r="F5520" s="1"/>
      <c r="G5520" s="1"/>
      <c r="H5520" s="1"/>
      <c r="I5520" s="99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</row>
    <row r="5521" spans="4:35">
      <c r="D5521" s="1"/>
      <c r="E5521" s="1"/>
      <c r="F5521" s="1"/>
      <c r="G5521" s="1"/>
      <c r="H5521" s="1"/>
      <c r="I5521" s="99"/>
      <c r="J5521" s="1"/>
      <c r="K5521" s="99"/>
      <c r="L5521" s="99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</row>
    <row r="5522" spans="4:35">
      <c r="D5522" s="1"/>
      <c r="E5522" s="1"/>
      <c r="F5522" s="1"/>
      <c r="G5522" s="1"/>
      <c r="H5522" s="1"/>
      <c r="I5522" s="99"/>
      <c r="J5522" s="1"/>
      <c r="K5522" s="1"/>
      <c r="L5522" s="1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</row>
    <row r="5523" spans="4:35">
      <c r="D5523" s="1"/>
      <c r="E5523" s="1"/>
      <c r="F5523" s="1"/>
      <c r="G5523" s="1"/>
      <c r="H5523" s="1"/>
      <c r="I5523" s="99"/>
      <c r="J5523" s="1"/>
      <c r="K5523" s="99"/>
      <c r="L5523" s="99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</row>
    <row r="5524" spans="4:35">
      <c r="D5524" s="1"/>
      <c r="E5524" s="1"/>
      <c r="F5524" s="1"/>
      <c r="G5524" s="1"/>
      <c r="H5524" s="1"/>
      <c r="I5524" s="99"/>
      <c r="J5524" s="1"/>
      <c r="K5524" s="1"/>
      <c r="L5524" s="1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</row>
    <row r="5525" spans="4:35">
      <c r="D5525" s="1"/>
      <c r="E5525" s="1"/>
      <c r="F5525" s="1"/>
      <c r="G5525" s="1"/>
      <c r="H5525" s="1"/>
      <c r="I5525" s="99"/>
      <c r="J5525" s="1"/>
      <c r="K5525" s="1"/>
      <c r="L5525" s="1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</row>
    <row r="5526" spans="4:35">
      <c r="D5526" s="1"/>
      <c r="E5526" s="1"/>
      <c r="F5526" s="1"/>
      <c r="G5526" s="1"/>
      <c r="H5526" s="1"/>
      <c r="I5526" s="99"/>
      <c r="J5526" s="1"/>
      <c r="K5526" s="99"/>
      <c r="L5526" s="99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</row>
    <row r="5527" spans="4:35">
      <c r="D5527" s="1"/>
      <c r="E5527" s="1"/>
      <c r="F5527" s="1"/>
      <c r="G5527" s="1"/>
      <c r="H5527" s="1"/>
      <c r="I5527" s="99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</row>
    <row r="5528" spans="4:35">
      <c r="D5528" s="1"/>
      <c r="E5528" s="1"/>
      <c r="F5528" s="1"/>
      <c r="G5528" s="1"/>
      <c r="H5528" s="1"/>
      <c r="I5528" s="99"/>
      <c r="J5528" s="1"/>
      <c r="K5528" s="1"/>
      <c r="L5528" s="1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</row>
    <row r="5529" spans="4:35">
      <c r="D5529" s="1"/>
      <c r="E5529" s="1"/>
      <c r="F5529" s="1"/>
      <c r="G5529" s="1"/>
      <c r="H5529" s="1"/>
      <c r="I5529" s="99"/>
      <c r="J5529" s="1"/>
      <c r="K5529" s="99"/>
      <c r="L5529" s="99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</row>
    <row r="5530" spans="4:35">
      <c r="D5530" s="1"/>
      <c r="E5530" s="1"/>
      <c r="F5530" s="1"/>
      <c r="G5530" s="1"/>
      <c r="H5530" s="1"/>
      <c r="I5530" s="99"/>
      <c r="J5530" s="1"/>
      <c r="K5530" s="99"/>
      <c r="L5530" s="99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</row>
    <row r="5531" spans="4:35">
      <c r="D5531" s="1"/>
      <c r="E5531" s="1"/>
      <c r="F5531" s="1"/>
      <c r="G5531" s="1"/>
      <c r="H5531" s="1"/>
      <c r="I5531" s="99"/>
      <c r="J5531" s="1"/>
      <c r="K5531" s="99"/>
      <c r="L5531" s="99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</row>
    <row r="5532" spans="4:35">
      <c r="D5532" s="1"/>
      <c r="E5532" s="1"/>
      <c r="F5532" s="1"/>
      <c r="G5532" s="1"/>
      <c r="H5532" s="1"/>
      <c r="I5532" s="99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</row>
    <row r="5533" spans="4:35">
      <c r="D5533" s="1"/>
      <c r="E5533" s="1"/>
      <c r="F5533" s="1"/>
      <c r="G5533" s="1"/>
      <c r="H5533" s="1"/>
      <c r="I5533" s="99"/>
      <c r="J5533" s="1"/>
      <c r="K5533" s="99"/>
      <c r="L5533" s="99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</row>
    <row r="5534" spans="4:35">
      <c r="D5534" s="1"/>
      <c r="E5534" s="1"/>
      <c r="F5534" s="1"/>
      <c r="G5534" s="1"/>
      <c r="H5534" s="1"/>
      <c r="I5534" s="99"/>
      <c r="J5534" s="1"/>
      <c r="K5534" s="99"/>
      <c r="L5534" s="99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</row>
    <row r="5535" spans="4:35">
      <c r="D5535" s="1"/>
      <c r="E5535" s="1"/>
      <c r="F5535" s="1"/>
      <c r="G5535" s="1"/>
      <c r="H5535" s="1"/>
      <c r="I5535" s="99"/>
      <c r="J5535" s="1"/>
      <c r="K5535" s="99"/>
      <c r="L5535" s="99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</row>
    <row r="5536" spans="4:35">
      <c r="D5536" s="1"/>
      <c r="E5536" s="1"/>
      <c r="F5536" s="1"/>
      <c r="G5536" s="1"/>
      <c r="H5536" s="1"/>
      <c r="I5536" s="99"/>
      <c r="J5536" s="1"/>
      <c r="K5536" s="99"/>
      <c r="L5536" s="99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</row>
    <row r="5537" spans="4:35">
      <c r="D5537" s="1"/>
      <c r="E5537" s="1"/>
      <c r="F5537" s="1"/>
      <c r="G5537" s="1"/>
      <c r="H5537" s="1"/>
      <c r="I5537" s="99"/>
      <c r="J5537" s="1"/>
      <c r="K5537" s="99"/>
      <c r="L5537" s="99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</row>
    <row r="5538" spans="4:35">
      <c r="D5538" s="1"/>
      <c r="E5538" s="1"/>
      <c r="F5538" s="1"/>
      <c r="G5538" s="1"/>
      <c r="H5538" s="1"/>
      <c r="I5538" s="99"/>
      <c r="J5538" s="1"/>
      <c r="K5538" s="99"/>
      <c r="L5538" s="99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</row>
    <row r="5539" spans="4:35">
      <c r="D5539" s="1"/>
      <c r="E5539" s="1"/>
      <c r="F5539" s="1"/>
      <c r="G5539" s="1"/>
      <c r="H5539" s="1"/>
      <c r="I5539" s="99"/>
      <c r="J5539" s="1"/>
      <c r="K5539" s="1"/>
      <c r="L5539" s="1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</row>
    <row r="5540" spans="4:35">
      <c r="D5540" s="1"/>
      <c r="E5540" s="1"/>
      <c r="F5540" s="1"/>
      <c r="G5540" s="1"/>
      <c r="H5540" s="1"/>
      <c r="I5540" s="99"/>
      <c r="J5540" s="1"/>
      <c r="K5540" s="1"/>
      <c r="L5540" s="1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</row>
    <row r="5541" spans="4:35">
      <c r="D5541" s="1"/>
      <c r="E5541" s="1"/>
      <c r="F5541" s="1"/>
      <c r="G5541" s="1"/>
      <c r="H5541" s="1"/>
      <c r="I5541" s="99"/>
      <c r="J5541" s="1"/>
      <c r="K5541" s="1"/>
      <c r="L5541" s="1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</row>
    <row r="5542" spans="4:35">
      <c r="D5542" s="1"/>
      <c r="E5542" s="1"/>
      <c r="F5542" s="1"/>
      <c r="G5542" s="1"/>
      <c r="H5542" s="1"/>
      <c r="I5542" s="99"/>
      <c r="J5542" s="1"/>
      <c r="K5542" s="1"/>
      <c r="L5542" s="1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</row>
    <row r="5543" spans="4:35">
      <c r="D5543" s="1"/>
      <c r="E5543" s="1"/>
      <c r="F5543" s="1"/>
      <c r="G5543" s="1"/>
      <c r="H5543" s="1"/>
      <c r="I5543" s="99"/>
      <c r="J5543" s="1"/>
      <c r="K5543" s="1"/>
      <c r="L5543" s="1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</row>
    <row r="5544" spans="4:35">
      <c r="D5544" s="1"/>
      <c r="E5544" s="1"/>
      <c r="F5544" s="1"/>
      <c r="G5544" s="1"/>
      <c r="H5544" s="1"/>
      <c r="I5544" s="99"/>
      <c r="J5544" s="1"/>
      <c r="K5544" s="99"/>
      <c r="L5544" s="99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</row>
    <row r="5545" spans="4:35">
      <c r="D5545" s="1"/>
      <c r="E5545" s="1"/>
      <c r="F5545" s="1"/>
      <c r="G5545" s="1"/>
      <c r="H5545" s="1"/>
      <c r="I5545" s="99"/>
      <c r="J5545" s="1"/>
      <c r="K5545" s="99"/>
      <c r="L5545" s="99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</row>
    <row r="5546" spans="4:35">
      <c r="D5546" s="1"/>
      <c r="E5546" s="1"/>
      <c r="F5546" s="1"/>
      <c r="G5546" s="1"/>
      <c r="H5546" s="1"/>
      <c r="I5546" s="99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</row>
    <row r="5547" spans="4:35">
      <c r="D5547" s="1"/>
      <c r="E5547" s="1"/>
      <c r="F5547" s="1"/>
      <c r="G5547" s="1"/>
      <c r="H5547" s="1"/>
      <c r="I5547" s="99"/>
      <c r="J5547" s="1"/>
      <c r="K5547" s="99"/>
      <c r="L5547" s="99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</row>
    <row r="5548" spans="4:35">
      <c r="D5548" s="1"/>
      <c r="E5548" s="1"/>
      <c r="F5548" s="1"/>
      <c r="G5548" s="1"/>
      <c r="H5548" s="1"/>
      <c r="I5548" s="99"/>
      <c r="J5548" s="1"/>
      <c r="K5548" s="99"/>
      <c r="L5548" s="99"/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</row>
    <row r="5549" spans="4:35">
      <c r="D5549" s="1"/>
      <c r="E5549" s="1"/>
      <c r="F5549" s="1"/>
      <c r="G5549" s="1"/>
      <c r="H5549" s="1"/>
      <c r="I5549" s="99"/>
      <c r="J5549" s="1"/>
      <c r="K5549" s="1"/>
      <c r="L5549" s="1"/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</row>
    <row r="5550" spans="4:35">
      <c r="D5550" s="1"/>
      <c r="E5550" s="1"/>
      <c r="F5550" s="1"/>
      <c r="G5550" s="1"/>
      <c r="H5550" s="1"/>
      <c r="I5550" s="99"/>
      <c r="J5550" s="1"/>
      <c r="K5550" s="99"/>
      <c r="L5550" s="99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</row>
    <row r="5551" spans="4:35">
      <c r="D5551" s="1"/>
      <c r="E5551" s="1"/>
      <c r="F5551" s="1"/>
      <c r="G5551" s="1"/>
      <c r="H5551" s="1"/>
      <c r="I5551" s="99"/>
      <c r="J5551" s="1"/>
      <c r="K5551" s="1"/>
      <c r="L5551" s="1"/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</row>
    <row r="5552" spans="4:35">
      <c r="D5552" s="1"/>
      <c r="E5552" s="1"/>
      <c r="F5552" s="1"/>
      <c r="G5552" s="1"/>
      <c r="H5552" s="1"/>
      <c r="I5552" s="99"/>
      <c r="J5552" s="1"/>
      <c r="K5552" s="99"/>
      <c r="L5552" s="99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</row>
    <row r="5553" spans="4:35">
      <c r="D5553" s="1"/>
      <c r="E5553" s="1"/>
      <c r="F5553" s="1"/>
      <c r="G5553" s="1"/>
      <c r="H5553" s="1"/>
      <c r="I5553" s="99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</row>
    <row r="5554" spans="4:35">
      <c r="D5554" s="1"/>
      <c r="E5554" s="1"/>
      <c r="F5554" s="1"/>
      <c r="G5554" s="1"/>
      <c r="H5554" s="1"/>
      <c r="I5554" s="99"/>
      <c r="J5554" s="1"/>
      <c r="K5554" s="99"/>
      <c r="L5554" s="99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</row>
    <row r="5555" spans="4:35">
      <c r="D5555" s="1"/>
      <c r="E5555" s="1"/>
      <c r="F5555" s="1"/>
      <c r="G5555" s="1"/>
      <c r="H5555" s="1"/>
      <c r="I5555" s="99"/>
      <c r="J5555" s="1"/>
      <c r="K5555" s="99"/>
      <c r="L5555" s="99"/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</row>
    <row r="5556" spans="4:35">
      <c r="D5556" s="1"/>
      <c r="E5556" s="1"/>
      <c r="F5556" s="1"/>
      <c r="G5556" s="1"/>
      <c r="H5556" s="1"/>
      <c r="I5556" s="99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</row>
    <row r="5557" spans="4:35">
      <c r="D5557" s="1"/>
      <c r="E5557" s="1"/>
      <c r="F5557" s="1"/>
      <c r="G5557" s="1"/>
      <c r="H5557" s="1"/>
      <c r="I5557" s="99"/>
      <c r="J5557" s="1"/>
      <c r="K5557" s="1"/>
      <c r="L5557" s="1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</row>
    <row r="5558" spans="4:35">
      <c r="D5558" s="1"/>
      <c r="E5558" s="1"/>
      <c r="F5558" s="1"/>
      <c r="G5558" s="1"/>
      <c r="H5558" s="1"/>
      <c r="I5558" s="99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</row>
    <row r="5559" spans="4:35">
      <c r="D5559" s="1"/>
      <c r="E5559" s="1"/>
      <c r="F5559" s="1"/>
      <c r="G5559" s="1"/>
      <c r="H5559" s="1"/>
      <c r="I5559" s="99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</row>
    <row r="5560" spans="4:35">
      <c r="D5560" s="1"/>
      <c r="E5560" s="1"/>
      <c r="F5560" s="1"/>
      <c r="G5560" s="1"/>
      <c r="H5560" s="1"/>
      <c r="I5560" s="99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</row>
    <row r="5561" spans="4:35">
      <c r="D5561" s="1"/>
      <c r="E5561" s="1"/>
      <c r="F5561" s="1"/>
      <c r="G5561" s="1"/>
      <c r="H5561" s="1"/>
      <c r="I5561" s="99"/>
      <c r="J5561" s="1"/>
      <c r="K5561" s="1"/>
      <c r="L5561" s="1"/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</row>
    <row r="5562" spans="4:35">
      <c r="D5562" s="1"/>
      <c r="E5562" s="1"/>
      <c r="F5562" s="1"/>
      <c r="G5562" s="1"/>
      <c r="H5562" s="1"/>
      <c r="I5562" s="99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</row>
    <row r="5563" spans="4:35">
      <c r="D5563" s="1"/>
      <c r="E5563" s="1"/>
      <c r="F5563" s="1"/>
      <c r="G5563" s="1"/>
      <c r="H5563" s="1"/>
      <c r="I5563" s="99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</row>
    <row r="5564" spans="4:35">
      <c r="D5564" s="1"/>
      <c r="E5564" s="1"/>
      <c r="F5564" s="1"/>
      <c r="G5564" s="1"/>
      <c r="H5564" s="1"/>
      <c r="I5564" s="99"/>
      <c r="J5564" s="1"/>
      <c r="K5564" s="99"/>
      <c r="L5564" s="99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</row>
    <row r="5565" spans="4:35">
      <c r="D5565" s="1"/>
      <c r="E5565" s="1"/>
      <c r="F5565" s="1"/>
      <c r="G5565" s="1"/>
      <c r="H5565" s="1"/>
      <c r="I5565" s="99"/>
      <c r="J5565" s="1"/>
      <c r="K5565" s="1"/>
      <c r="L5565" s="1"/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</row>
    <row r="5566" spans="4:35">
      <c r="D5566" s="1"/>
      <c r="E5566" s="1"/>
      <c r="F5566" s="1"/>
      <c r="G5566" s="1"/>
      <c r="H5566" s="1"/>
      <c r="I5566" s="99"/>
      <c r="J5566" s="1"/>
      <c r="K5566" s="99"/>
      <c r="L5566" s="99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</row>
    <row r="5567" spans="4:35">
      <c r="D5567" s="1"/>
      <c r="E5567" s="1"/>
      <c r="F5567" s="1"/>
      <c r="G5567" s="1"/>
      <c r="H5567" s="1"/>
      <c r="I5567" s="99"/>
      <c r="J5567" s="1"/>
      <c r="K5567" s="99"/>
      <c r="L5567" s="99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</row>
    <row r="5568" spans="4:35">
      <c r="D5568" s="1"/>
      <c r="E5568" s="1"/>
      <c r="F5568" s="1"/>
      <c r="G5568" s="1"/>
      <c r="H5568" s="1"/>
      <c r="I5568" s="99"/>
      <c r="J5568" s="1"/>
      <c r="K5568" s="99"/>
      <c r="L5568" s="99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</row>
    <row r="5569" spans="4:35">
      <c r="D5569" s="1"/>
      <c r="E5569" s="1"/>
      <c r="F5569" s="1"/>
      <c r="G5569" s="1"/>
      <c r="H5569" s="1"/>
      <c r="I5569" s="99"/>
      <c r="J5569" s="1"/>
      <c r="K5569" s="99"/>
      <c r="L5569" s="99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</row>
    <row r="5570" spans="4:35">
      <c r="D5570" s="1"/>
      <c r="E5570" s="1"/>
      <c r="F5570" s="1"/>
      <c r="G5570" s="1"/>
      <c r="H5570" s="1"/>
      <c r="I5570" s="99"/>
      <c r="J5570" s="1"/>
      <c r="K5570" s="99"/>
      <c r="L5570" s="99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</row>
    <row r="5571" spans="4:35">
      <c r="D5571" s="1"/>
      <c r="E5571" s="1"/>
      <c r="F5571" s="1"/>
      <c r="G5571" s="1"/>
      <c r="H5571" s="1"/>
      <c r="I5571" s="99"/>
      <c r="J5571" s="1"/>
      <c r="K5571" s="1"/>
      <c r="L5571" s="1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</row>
    <row r="5572" spans="4:35">
      <c r="D5572" s="1"/>
      <c r="E5572" s="1"/>
      <c r="F5572" s="1"/>
      <c r="G5572" s="1"/>
      <c r="H5572" s="1"/>
      <c r="I5572" s="99"/>
      <c r="J5572" s="1"/>
      <c r="K5572" s="99"/>
      <c r="L5572" s="99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</row>
    <row r="5573" spans="4:35">
      <c r="D5573" s="1"/>
      <c r="E5573" s="1"/>
      <c r="F5573" s="1"/>
      <c r="G5573" s="1"/>
      <c r="H5573" s="1"/>
      <c r="I5573" s="99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</row>
    <row r="5574" spans="4:35">
      <c r="D5574" s="1"/>
      <c r="E5574" s="1"/>
      <c r="F5574" s="1"/>
      <c r="G5574" s="1"/>
      <c r="H5574" s="1"/>
      <c r="I5574" s="99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</row>
    <row r="5575" spans="4:35">
      <c r="D5575" s="1"/>
      <c r="E5575" s="1"/>
      <c r="F5575" s="1"/>
      <c r="G5575" s="1"/>
      <c r="H5575" s="1"/>
      <c r="I5575" s="99"/>
      <c r="J5575" s="1"/>
      <c r="K5575" s="99"/>
      <c r="L5575" s="99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</row>
    <row r="5576" spans="4:35">
      <c r="D5576" s="1"/>
      <c r="E5576" s="1"/>
      <c r="F5576" s="1"/>
      <c r="G5576" s="1"/>
      <c r="H5576" s="1"/>
      <c r="I5576" s="99"/>
      <c r="J5576" s="1"/>
      <c r="K5576" s="1"/>
      <c r="L5576" s="1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</row>
    <row r="5577" spans="4:35">
      <c r="D5577" s="1"/>
      <c r="E5577" s="1"/>
      <c r="F5577" s="1"/>
      <c r="G5577" s="1"/>
      <c r="H5577" s="1"/>
      <c r="I5577" s="99"/>
      <c r="J5577" s="1"/>
      <c r="K5577" s="99"/>
      <c r="L5577" s="99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</row>
    <row r="5578" spans="4:35">
      <c r="D5578" s="1"/>
      <c r="E5578" s="1"/>
      <c r="F5578" s="1"/>
      <c r="G5578" s="1"/>
      <c r="H5578" s="1"/>
      <c r="I5578" s="99"/>
      <c r="J5578" s="1"/>
      <c r="K5578" s="99"/>
      <c r="L5578" s="99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</row>
    <row r="5579" spans="4:35">
      <c r="D5579" s="1"/>
      <c r="E5579" s="1"/>
      <c r="F5579" s="1"/>
      <c r="G5579" s="1"/>
      <c r="H5579" s="1"/>
      <c r="I5579" s="99"/>
      <c r="J5579" s="1"/>
      <c r="K5579" s="1"/>
      <c r="L5579" s="1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</row>
    <row r="5580" spans="4:35">
      <c r="D5580" s="1"/>
      <c r="E5580" s="1"/>
      <c r="F5580" s="1"/>
      <c r="G5580" s="1"/>
      <c r="H5580" s="1"/>
      <c r="I5580" s="99"/>
      <c r="J5580" s="1"/>
      <c r="K5580" s="1"/>
      <c r="L5580" s="1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</row>
    <row r="5581" spans="4:35">
      <c r="D5581" s="1"/>
      <c r="E5581" s="1"/>
      <c r="F5581" s="1"/>
      <c r="G5581" s="1"/>
      <c r="H5581" s="1"/>
      <c r="I5581" s="99"/>
      <c r="J5581" s="1"/>
      <c r="K5581" s="99"/>
      <c r="L5581" s="99"/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</row>
    <row r="5582" spans="4:35">
      <c r="D5582" s="1"/>
      <c r="E5582" s="1"/>
      <c r="F5582" s="1"/>
      <c r="G5582" s="1"/>
      <c r="H5582" s="1"/>
      <c r="I5582" s="99"/>
      <c r="J5582" s="1"/>
      <c r="K5582" s="99"/>
      <c r="L5582" s="99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</row>
    <row r="5583" spans="4:35">
      <c r="D5583" s="1"/>
      <c r="E5583" s="1"/>
      <c r="F5583" s="1"/>
      <c r="G5583" s="1"/>
      <c r="H5583" s="1"/>
      <c r="I5583" s="99"/>
      <c r="J5583" s="1"/>
      <c r="K5583" s="99"/>
      <c r="L5583" s="99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</row>
    <row r="5584" spans="4:35">
      <c r="D5584" s="1"/>
      <c r="E5584" s="1"/>
      <c r="F5584" s="1"/>
      <c r="G5584" s="1"/>
      <c r="H5584" s="1"/>
      <c r="I5584" s="99"/>
      <c r="J5584" s="1"/>
      <c r="K5584" s="99"/>
      <c r="L5584" s="99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</row>
    <row r="5585" spans="4:35">
      <c r="D5585" s="1"/>
      <c r="E5585" s="1"/>
      <c r="F5585" s="1"/>
      <c r="G5585" s="1"/>
      <c r="H5585" s="1"/>
      <c r="I5585" s="99"/>
      <c r="J5585" s="1"/>
      <c r="K5585" s="1"/>
      <c r="L5585" s="1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</row>
    <row r="5586" spans="4:35">
      <c r="D5586" s="1"/>
      <c r="E5586" s="1"/>
      <c r="F5586" s="1"/>
      <c r="G5586" s="1"/>
      <c r="H5586" s="1"/>
      <c r="I5586" s="99"/>
      <c r="J5586" s="1"/>
      <c r="K5586" s="1"/>
      <c r="L5586" s="1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</row>
    <row r="5587" spans="4:35">
      <c r="D5587" s="1"/>
      <c r="E5587" s="1"/>
      <c r="F5587" s="1"/>
      <c r="G5587" s="1"/>
      <c r="H5587" s="1"/>
      <c r="I5587" s="99"/>
      <c r="J5587" s="1"/>
      <c r="K5587" s="1"/>
      <c r="L5587" s="1"/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</row>
    <row r="5588" spans="4:35">
      <c r="D5588" s="1"/>
      <c r="E5588" s="1"/>
      <c r="F5588" s="1"/>
      <c r="G5588" s="1"/>
      <c r="H5588" s="1"/>
      <c r="I5588" s="99"/>
      <c r="J5588" s="1"/>
      <c r="K5588" s="1"/>
      <c r="L5588" s="1"/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</row>
    <row r="5589" spans="4:35">
      <c r="D5589" s="1"/>
      <c r="E5589" s="1"/>
      <c r="F5589" s="1"/>
      <c r="G5589" s="1"/>
      <c r="H5589" s="1"/>
      <c r="I5589" s="99"/>
      <c r="J5589" s="1"/>
      <c r="K5589" s="1"/>
      <c r="L5589" s="1"/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</row>
    <row r="5590" spans="4:35">
      <c r="D5590" s="1"/>
      <c r="E5590" s="1"/>
      <c r="F5590" s="1"/>
      <c r="G5590" s="1"/>
      <c r="H5590" s="1"/>
      <c r="I5590" s="99"/>
      <c r="J5590" s="1"/>
      <c r="K5590" s="1"/>
      <c r="L5590" s="1"/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</row>
    <row r="5591" spans="4:35">
      <c r="D5591" s="1"/>
      <c r="E5591" s="1"/>
      <c r="F5591" s="1"/>
      <c r="G5591" s="1"/>
      <c r="H5591" s="1"/>
      <c r="I5591" s="99"/>
      <c r="J5591" s="1"/>
      <c r="K5591" s="99"/>
      <c r="L5591" s="99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</row>
    <row r="5592" spans="4:35">
      <c r="D5592" s="1"/>
      <c r="E5592" s="1"/>
      <c r="F5592" s="1"/>
      <c r="G5592" s="1"/>
      <c r="H5592" s="1"/>
      <c r="I5592" s="99"/>
      <c r="J5592" s="1"/>
      <c r="K5592" s="99"/>
      <c r="L5592" s="99"/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</row>
    <row r="5593" spans="4:35">
      <c r="D5593" s="1"/>
      <c r="E5593" s="1"/>
      <c r="F5593" s="1"/>
      <c r="G5593" s="1"/>
      <c r="H5593" s="1"/>
      <c r="I5593" s="99"/>
      <c r="J5593" s="1"/>
      <c r="K5593" s="99"/>
      <c r="L5593" s="99"/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</row>
    <row r="5594" spans="4:35">
      <c r="D5594" s="1"/>
      <c r="E5594" s="1"/>
      <c r="F5594" s="1"/>
      <c r="G5594" s="1"/>
      <c r="H5594" s="1"/>
      <c r="I5594" s="99"/>
      <c r="J5594" s="1"/>
      <c r="K5594" s="1"/>
      <c r="L5594" s="1"/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</row>
    <row r="5595" spans="4:35">
      <c r="D5595" s="1"/>
      <c r="E5595" s="1"/>
      <c r="F5595" s="1"/>
      <c r="G5595" s="1"/>
      <c r="H5595" s="1"/>
      <c r="I5595" s="99"/>
      <c r="J5595" s="1"/>
      <c r="K5595" s="1"/>
      <c r="L5595" s="1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</row>
    <row r="5596" spans="4:35">
      <c r="D5596" s="1"/>
      <c r="E5596" s="1"/>
      <c r="F5596" s="1"/>
      <c r="G5596" s="1"/>
      <c r="H5596" s="1"/>
      <c r="I5596" s="99"/>
      <c r="J5596" s="1"/>
      <c r="K5596" s="99"/>
      <c r="L5596" s="99"/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</row>
    <row r="5597" spans="4:35">
      <c r="D5597" s="1"/>
      <c r="E5597" s="1"/>
      <c r="F5597" s="1"/>
      <c r="G5597" s="1"/>
      <c r="H5597" s="1"/>
      <c r="I5597" s="99"/>
      <c r="J5597" s="1"/>
      <c r="K5597" s="99"/>
      <c r="L5597" s="99"/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</row>
    <row r="5598" spans="4:35">
      <c r="D5598" s="1"/>
      <c r="E5598" s="1"/>
      <c r="F5598" s="1"/>
      <c r="G5598" s="1"/>
      <c r="H5598" s="1"/>
      <c r="I5598" s="99"/>
      <c r="J5598" s="1"/>
      <c r="K5598" s="99"/>
      <c r="L5598" s="99"/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</row>
    <row r="5599" spans="4:35">
      <c r="D5599" s="1"/>
      <c r="E5599" s="1"/>
      <c r="F5599" s="1"/>
      <c r="G5599" s="1"/>
      <c r="H5599" s="1"/>
      <c r="I5599" s="99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</row>
    <row r="5600" spans="4:35">
      <c r="D5600" s="1"/>
      <c r="E5600" s="1"/>
      <c r="F5600" s="1"/>
      <c r="G5600" s="1"/>
      <c r="H5600" s="1"/>
      <c r="I5600" s="99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</row>
    <row r="5601" spans="4:35">
      <c r="D5601" s="1"/>
      <c r="E5601" s="1"/>
      <c r="F5601" s="1"/>
      <c r="G5601" s="1"/>
      <c r="H5601" s="1"/>
      <c r="I5601" s="99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</row>
    <row r="5602" spans="4:35">
      <c r="D5602" s="1"/>
      <c r="E5602" s="1"/>
      <c r="F5602" s="1"/>
      <c r="G5602" s="1"/>
      <c r="H5602" s="1"/>
      <c r="I5602" s="99"/>
      <c r="J5602" s="1"/>
      <c r="K5602" s="99"/>
      <c r="L5602" s="99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</row>
    <row r="5603" spans="4:35">
      <c r="D5603" s="1"/>
      <c r="E5603" s="1"/>
      <c r="F5603" s="1"/>
      <c r="G5603" s="1"/>
      <c r="H5603" s="1"/>
      <c r="I5603" s="99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</row>
    <row r="5604" spans="4:35">
      <c r="D5604" s="1"/>
      <c r="E5604" s="1"/>
      <c r="F5604" s="1"/>
      <c r="G5604" s="1"/>
      <c r="H5604" s="1"/>
      <c r="I5604" s="99"/>
      <c r="J5604" s="1"/>
      <c r="K5604" s="99"/>
      <c r="L5604" s="99"/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</row>
    <row r="5605" spans="4:35">
      <c r="D5605" s="1"/>
      <c r="E5605" s="1"/>
      <c r="F5605" s="1"/>
      <c r="G5605" s="1"/>
      <c r="H5605" s="1"/>
      <c r="I5605" s="99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</row>
    <row r="5606" spans="4:35">
      <c r="D5606" s="1"/>
      <c r="E5606" s="1"/>
      <c r="F5606" s="1"/>
      <c r="G5606" s="1"/>
      <c r="H5606" s="1"/>
      <c r="I5606" s="99"/>
      <c r="J5606" s="1"/>
      <c r="K5606" s="1"/>
      <c r="L5606" s="1"/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</row>
    <row r="5607" spans="4:35">
      <c r="D5607" s="1"/>
      <c r="E5607" s="1"/>
      <c r="F5607" s="1"/>
      <c r="G5607" s="1"/>
      <c r="H5607" s="1"/>
      <c r="I5607" s="99"/>
      <c r="J5607" s="1"/>
      <c r="K5607" s="99"/>
      <c r="L5607" s="99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</row>
    <row r="5608" spans="4:35">
      <c r="D5608" s="1"/>
      <c r="E5608" s="1"/>
      <c r="F5608" s="1"/>
      <c r="G5608" s="1"/>
      <c r="H5608" s="1"/>
      <c r="I5608" s="99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</row>
    <row r="5609" spans="4:35">
      <c r="D5609" s="1"/>
      <c r="E5609" s="1"/>
      <c r="F5609" s="1"/>
      <c r="G5609" s="1"/>
      <c r="H5609" s="1"/>
      <c r="I5609" s="99"/>
      <c r="J5609" s="1"/>
      <c r="K5609" s="99"/>
      <c r="L5609" s="99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</row>
    <row r="5610" spans="4:35">
      <c r="D5610" s="1"/>
      <c r="E5610" s="1"/>
      <c r="F5610" s="1"/>
      <c r="G5610" s="1"/>
      <c r="H5610" s="1"/>
      <c r="I5610" s="99"/>
      <c r="J5610" s="1"/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</row>
    <row r="5611" spans="4:35">
      <c r="D5611" s="1"/>
      <c r="E5611" s="1"/>
      <c r="F5611" s="1"/>
      <c r="G5611" s="1"/>
      <c r="H5611" s="1"/>
      <c r="I5611" s="99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</row>
    <row r="5612" spans="4:35">
      <c r="D5612" s="1"/>
      <c r="E5612" s="1"/>
      <c r="F5612" s="1"/>
      <c r="G5612" s="1"/>
      <c r="H5612" s="1"/>
      <c r="I5612" s="99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</row>
    <row r="5613" spans="4:35">
      <c r="D5613" s="1"/>
      <c r="E5613" s="1"/>
      <c r="F5613" s="1"/>
      <c r="G5613" s="1"/>
      <c r="H5613" s="1"/>
      <c r="I5613" s="99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</row>
    <row r="5614" spans="4:35">
      <c r="D5614" s="1"/>
      <c r="E5614" s="1"/>
      <c r="F5614" s="1"/>
      <c r="G5614" s="1"/>
      <c r="H5614" s="1"/>
      <c r="I5614" s="99"/>
      <c r="J5614" s="1"/>
      <c r="K5614" s="1"/>
      <c r="L5614" s="1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</row>
    <row r="5615" spans="4:35">
      <c r="D5615" s="1"/>
      <c r="E5615" s="1"/>
      <c r="F5615" s="1"/>
      <c r="G5615" s="1"/>
      <c r="H5615" s="1"/>
      <c r="I5615" s="99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</row>
    <row r="5616" spans="4:35">
      <c r="D5616" s="1"/>
      <c r="E5616" s="1"/>
      <c r="F5616" s="1"/>
      <c r="G5616" s="1"/>
      <c r="H5616" s="1"/>
      <c r="I5616" s="99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</row>
    <row r="5617" spans="4:35">
      <c r="D5617" s="1"/>
      <c r="E5617" s="1"/>
      <c r="F5617" s="1"/>
      <c r="G5617" s="1"/>
      <c r="H5617" s="1"/>
      <c r="I5617" s="99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</row>
    <row r="5618" spans="4:35">
      <c r="D5618" s="1"/>
      <c r="E5618" s="1"/>
      <c r="F5618" s="1"/>
      <c r="G5618" s="1"/>
      <c r="H5618" s="1"/>
      <c r="I5618" s="99"/>
      <c r="J5618" s="1"/>
      <c r="K5618" s="99"/>
      <c r="L5618" s="99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</row>
    <row r="5619" spans="4:35">
      <c r="D5619" s="1"/>
      <c r="E5619" s="1"/>
      <c r="F5619" s="1"/>
      <c r="G5619" s="1"/>
      <c r="H5619" s="1"/>
      <c r="I5619" s="99"/>
      <c r="J5619" s="1"/>
      <c r="K5619" s="99"/>
      <c r="L5619" s="99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</row>
    <row r="5620" spans="4:35">
      <c r="D5620" s="1"/>
      <c r="E5620" s="1"/>
      <c r="F5620" s="1"/>
      <c r="G5620" s="1"/>
      <c r="H5620" s="1"/>
      <c r="I5620" s="99"/>
      <c r="J5620" s="1"/>
      <c r="K5620" s="1"/>
      <c r="L5620" s="1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</row>
    <row r="5621" spans="4:35">
      <c r="D5621" s="1"/>
      <c r="E5621" s="1"/>
      <c r="F5621" s="1"/>
      <c r="G5621" s="1"/>
      <c r="H5621" s="1"/>
      <c r="I5621" s="99"/>
      <c r="J5621" s="1"/>
      <c r="K5621" s="1"/>
      <c r="L5621" s="1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</row>
    <row r="5622" spans="4:35">
      <c r="D5622" s="1"/>
      <c r="E5622" s="1"/>
      <c r="F5622" s="1"/>
      <c r="G5622" s="1"/>
      <c r="H5622" s="1"/>
      <c r="I5622" s="99"/>
      <c r="J5622" s="1"/>
      <c r="K5622" s="1"/>
      <c r="L5622" s="1"/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</row>
    <row r="5623" spans="4:35">
      <c r="D5623" s="1"/>
      <c r="E5623" s="1"/>
      <c r="F5623" s="1"/>
      <c r="G5623" s="1"/>
      <c r="H5623" s="1"/>
      <c r="I5623" s="99"/>
      <c r="J5623" s="1"/>
      <c r="K5623" s="1"/>
      <c r="L5623" s="1"/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</row>
    <row r="5624" spans="4:35">
      <c r="D5624" s="1"/>
      <c r="E5624" s="1"/>
      <c r="F5624" s="1"/>
      <c r="G5624" s="1"/>
      <c r="H5624" s="1"/>
      <c r="I5624" s="99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</row>
    <row r="5625" spans="4:35">
      <c r="D5625" s="1"/>
      <c r="E5625" s="1"/>
      <c r="F5625" s="1"/>
      <c r="G5625" s="1"/>
      <c r="H5625" s="1"/>
      <c r="I5625" s="99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</row>
    <row r="5626" spans="4:35">
      <c r="D5626" s="1"/>
      <c r="E5626" s="1"/>
      <c r="F5626" s="1"/>
      <c r="G5626" s="1"/>
      <c r="H5626" s="1"/>
      <c r="I5626" s="99"/>
      <c r="J5626" s="1"/>
      <c r="K5626" s="99"/>
      <c r="L5626" s="99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</row>
    <row r="5627" spans="4:35">
      <c r="D5627" s="1"/>
      <c r="E5627" s="1"/>
      <c r="F5627" s="1"/>
      <c r="G5627" s="1"/>
      <c r="H5627" s="1"/>
      <c r="I5627" s="99"/>
      <c r="J5627" s="1"/>
      <c r="K5627" s="99"/>
      <c r="L5627" s="99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</row>
    <row r="5628" spans="4:35">
      <c r="D5628" s="1"/>
      <c r="E5628" s="1"/>
      <c r="F5628" s="1"/>
      <c r="G5628" s="1"/>
      <c r="H5628" s="1"/>
      <c r="I5628" s="99"/>
      <c r="J5628" s="1"/>
      <c r="K5628" s="99"/>
      <c r="L5628" s="99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</row>
    <row r="5629" spans="4:35">
      <c r="D5629" s="1"/>
      <c r="E5629" s="1"/>
      <c r="F5629" s="1"/>
      <c r="G5629" s="1"/>
      <c r="H5629" s="1"/>
      <c r="I5629" s="99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</row>
    <row r="5630" spans="4:35">
      <c r="D5630" s="1"/>
      <c r="E5630" s="1"/>
      <c r="F5630" s="1"/>
      <c r="G5630" s="1"/>
      <c r="H5630" s="1"/>
      <c r="I5630" s="99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</row>
    <row r="5631" spans="4:35">
      <c r="D5631" s="1"/>
      <c r="E5631" s="1"/>
      <c r="F5631" s="1"/>
      <c r="G5631" s="1"/>
      <c r="H5631" s="1"/>
      <c r="I5631" s="99"/>
      <c r="J5631" s="1"/>
      <c r="K5631" s="99"/>
      <c r="L5631" s="99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</row>
    <row r="5632" spans="4:35">
      <c r="D5632" s="1"/>
      <c r="E5632" s="1"/>
      <c r="F5632" s="1"/>
      <c r="G5632" s="1"/>
      <c r="H5632" s="1"/>
      <c r="I5632" s="99"/>
      <c r="J5632" s="1"/>
      <c r="K5632" s="1"/>
      <c r="L5632" s="1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</row>
    <row r="5633" spans="4:35">
      <c r="D5633" s="1"/>
      <c r="E5633" s="1"/>
      <c r="F5633" s="1"/>
      <c r="G5633" s="1"/>
      <c r="H5633" s="1"/>
      <c r="I5633" s="99"/>
      <c r="J5633" s="1"/>
      <c r="K5633" s="1"/>
      <c r="L5633" s="1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</row>
    <row r="5634" spans="4:35">
      <c r="D5634" s="1"/>
      <c r="E5634" s="1"/>
      <c r="F5634" s="1"/>
      <c r="G5634" s="1"/>
      <c r="H5634" s="1"/>
      <c r="I5634" s="99"/>
      <c r="J5634" s="1"/>
      <c r="K5634" s="1"/>
      <c r="L5634" s="1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</row>
    <row r="5635" spans="4:35">
      <c r="D5635" s="1"/>
      <c r="E5635" s="1"/>
      <c r="F5635" s="1"/>
      <c r="G5635" s="1"/>
      <c r="H5635" s="1"/>
      <c r="I5635" s="99"/>
      <c r="J5635" s="1"/>
      <c r="K5635" s="1"/>
      <c r="L5635" s="1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</row>
    <row r="5636" spans="4:35">
      <c r="D5636" s="1"/>
      <c r="E5636" s="1"/>
      <c r="F5636" s="1"/>
      <c r="G5636" s="1"/>
      <c r="H5636" s="1"/>
      <c r="I5636" s="99"/>
      <c r="J5636" s="1"/>
      <c r="K5636" s="99"/>
      <c r="L5636" s="99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</row>
    <row r="5637" spans="4:35">
      <c r="D5637" s="1"/>
      <c r="E5637" s="1"/>
      <c r="F5637" s="1"/>
      <c r="G5637" s="1"/>
      <c r="H5637" s="1"/>
      <c r="I5637" s="99"/>
      <c r="J5637" s="1"/>
      <c r="K5637" s="1"/>
      <c r="L5637" s="1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</row>
    <row r="5638" spans="4:35">
      <c r="D5638" s="1"/>
      <c r="E5638" s="1"/>
      <c r="F5638" s="1"/>
      <c r="G5638" s="1"/>
      <c r="H5638" s="1"/>
      <c r="I5638" s="99"/>
      <c r="J5638" s="1"/>
      <c r="K5638" s="99"/>
      <c r="L5638" s="99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</row>
    <row r="5639" spans="4:35">
      <c r="D5639" s="1"/>
      <c r="E5639" s="1"/>
      <c r="F5639" s="1"/>
      <c r="G5639" s="1"/>
      <c r="H5639" s="1"/>
      <c r="I5639" s="99"/>
      <c r="J5639" s="1"/>
      <c r="K5639" s="1"/>
      <c r="L5639" s="1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</row>
    <row r="5640" spans="4:35">
      <c r="D5640" s="1"/>
      <c r="E5640" s="1"/>
      <c r="F5640" s="1"/>
      <c r="G5640" s="1"/>
      <c r="H5640" s="1"/>
      <c r="I5640" s="99"/>
      <c r="J5640" s="1"/>
      <c r="K5640" s="1"/>
      <c r="L5640" s="1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</row>
    <row r="5641" spans="4:35">
      <c r="D5641" s="1"/>
      <c r="E5641" s="1"/>
      <c r="F5641" s="1"/>
      <c r="G5641" s="1"/>
      <c r="H5641" s="1"/>
      <c r="I5641" s="99"/>
      <c r="J5641" s="1"/>
      <c r="K5641" s="99"/>
      <c r="L5641" s="99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</row>
    <row r="5642" spans="4:35">
      <c r="D5642" s="1"/>
      <c r="E5642" s="1"/>
      <c r="F5642" s="1"/>
      <c r="G5642" s="1"/>
      <c r="H5642" s="1"/>
      <c r="I5642" s="99"/>
      <c r="J5642" s="1"/>
      <c r="K5642" s="1"/>
      <c r="L5642" s="1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</row>
    <row r="5643" spans="4:35">
      <c r="D5643" s="1"/>
      <c r="E5643" s="1"/>
      <c r="F5643" s="1"/>
      <c r="G5643" s="1"/>
      <c r="H5643" s="1"/>
      <c r="I5643" s="99"/>
      <c r="J5643" s="1"/>
      <c r="K5643" s="99"/>
      <c r="L5643" s="99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</row>
    <row r="5644" spans="4:35">
      <c r="D5644" s="1"/>
      <c r="E5644" s="1"/>
      <c r="F5644" s="1"/>
      <c r="G5644" s="1"/>
      <c r="H5644" s="1"/>
      <c r="I5644" s="99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</row>
    <row r="5645" spans="4:35">
      <c r="D5645" s="1"/>
      <c r="E5645" s="1"/>
      <c r="F5645" s="1"/>
      <c r="G5645" s="1"/>
      <c r="H5645" s="1"/>
      <c r="I5645" s="99"/>
      <c r="J5645" s="1"/>
      <c r="K5645" s="1"/>
      <c r="L5645" s="1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</row>
    <row r="5646" spans="4:35">
      <c r="D5646" s="1"/>
      <c r="E5646" s="1"/>
      <c r="F5646" s="1"/>
      <c r="G5646" s="1"/>
      <c r="H5646" s="1"/>
      <c r="I5646" s="99"/>
      <c r="J5646" s="1"/>
      <c r="K5646" s="99"/>
      <c r="L5646" s="99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</row>
    <row r="5647" spans="4:35">
      <c r="D5647" s="1"/>
      <c r="E5647" s="1"/>
      <c r="F5647" s="1"/>
      <c r="G5647" s="1"/>
      <c r="H5647" s="1"/>
      <c r="I5647" s="99"/>
      <c r="J5647" s="1"/>
      <c r="K5647" s="99"/>
      <c r="L5647" s="99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</row>
    <row r="5648" spans="4:35">
      <c r="D5648" s="1"/>
      <c r="E5648" s="1"/>
      <c r="F5648" s="1"/>
      <c r="G5648" s="1"/>
      <c r="H5648" s="1"/>
      <c r="I5648" s="99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</row>
    <row r="5649" spans="4:35">
      <c r="D5649" s="1"/>
      <c r="E5649" s="1"/>
      <c r="F5649" s="1"/>
      <c r="G5649" s="1"/>
      <c r="H5649" s="1"/>
      <c r="I5649" s="99"/>
      <c r="J5649" s="1"/>
      <c r="K5649" s="99"/>
      <c r="L5649" s="99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</row>
    <row r="5650" spans="4:35">
      <c r="D5650" s="1"/>
      <c r="E5650" s="1"/>
      <c r="F5650" s="1"/>
      <c r="G5650" s="1"/>
      <c r="H5650" s="1"/>
      <c r="I5650" s="99"/>
      <c r="J5650" s="1"/>
      <c r="K5650" s="99"/>
      <c r="L5650" s="99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</row>
    <row r="5651" spans="4:35">
      <c r="D5651" s="1"/>
      <c r="E5651" s="1"/>
      <c r="F5651" s="1"/>
      <c r="G5651" s="1"/>
      <c r="H5651" s="1"/>
      <c r="I5651" s="99"/>
      <c r="J5651" s="1"/>
      <c r="K5651" s="99"/>
      <c r="L5651" s="99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</row>
    <row r="5652" spans="4:35">
      <c r="D5652" s="1"/>
      <c r="E5652" s="1"/>
      <c r="F5652" s="1"/>
      <c r="G5652" s="1"/>
      <c r="H5652" s="1"/>
      <c r="I5652" s="99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</row>
    <row r="5653" spans="4:35">
      <c r="D5653" s="1"/>
      <c r="E5653" s="1"/>
      <c r="F5653" s="1"/>
      <c r="G5653" s="1"/>
      <c r="H5653" s="1"/>
      <c r="I5653" s="99"/>
      <c r="J5653" s="1"/>
      <c r="K5653" s="1"/>
      <c r="L5653" s="1"/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</row>
    <row r="5654" spans="4:35">
      <c r="D5654" s="1"/>
      <c r="E5654" s="1"/>
      <c r="F5654" s="1"/>
      <c r="G5654" s="1"/>
      <c r="H5654" s="1"/>
      <c r="I5654" s="99"/>
      <c r="J5654" s="1"/>
      <c r="K5654" s="99"/>
      <c r="L5654" s="99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</row>
    <row r="5655" spans="4:35">
      <c r="D5655" s="1"/>
      <c r="E5655" s="1"/>
      <c r="F5655" s="1"/>
      <c r="G5655" s="1"/>
      <c r="H5655" s="1"/>
      <c r="I5655" s="99"/>
      <c r="J5655" s="1"/>
      <c r="K5655" s="1"/>
      <c r="L5655" s="1"/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</row>
    <row r="5656" spans="4:35">
      <c r="D5656" s="1"/>
      <c r="E5656" s="1"/>
      <c r="F5656" s="1"/>
      <c r="G5656" s="1"/>
      <c r="H5656" s="1"/>
      <c r="I5656" s="99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</row>
    <row r="5657" spans="4:35">
      <c r="D5657" s="1"/>
      <c r="E5657" s="1"/>
      <c r="F5657" s="1"/>
      <c r="G5657" s="1"/>
      <c r="H5657" s="1"/>
      <c r="I5657" s="99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</row>
    <row r="5658" spans="4:35">
      <c r="D5658" s="1"/>
      <c r="E5658" s="1"/>
      <c r="F5658" s="1"/>
      <c r="G5658" s="1"/>
      <c r="H5658" s="1"/>
      <c r="I5658" s="99"/>
      <c r="J5658" s="1"/>
      <c r="K5658" s="99"/>
      <c r="L5658" s="99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</row>
    <row r="5659" spans="4:35">
      <c r="D5659" s="1"/>
      <c r="E5659" s="1"/>
      <c r="F5659" s="1"/>
      <c r="G5659" s="1"/>
      <c r="H5659" s="1"/>
      <c r="I5659" s="99"/>
      <c r="J5659" s="1"/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</row>
    <row r="5660" spans="4:35">
      <c r="D5660" s="1"/>
      <c r="E5660" s="1"/>
      <c r="F5660" s="1"/>
      <c r="G5660" s="1"/>
      <c r="H5660" s="1"/>
      <c r="I5660" s="99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</row>
    <row r="5661" spans="4:35">
      <c r="D5661" s="1"/>
      <c r="E5661" s="1"/>
      <c r="F5661" s="1"/>
      <c r="G5661" s="1"/>
      <c r="H5661" s="1"/>
      <c r="I5661" s="99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</row>
    <row r="5662" spans="4:35">
      <c r="D5662" s="1"/>
      <c r="E5662" s="1"/>
      <c r="F5662" s="1"/>
      <c r="G5662" s="1"/>
      <c r="H5662" s="1"/>
      <c r="I5662" s="99"/>
      <c r="J5662" s="1"/>
      <c r="K5662" s="99"/>
      <c r="L5662" s="99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</row>
    <row r="5663" spans="4:35">
      <c r="D5663" s="1"/>
      <c r="E5663" s="1"/>
      <c r="F5663" s="1"/>
      <c r="G5663" s="1"/>
      <c r="H5663" s="1"/>
      <c r="I5663" s="99"/>
      <c r="J5663" s="1"/>
      <c r="K5663" s="99"/>
      <c r="L5663" s="99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</row>
    <row r="5664" spans="4:35">
      <c r="D5664" s="1"/>
      <c r="E5664" s="1"/>
      <c r="F5664" s="1"/>
      <c r="G5664" s="1"/>
      <c r="H5664" s="1"/>
      <c r="I5664" s="99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</row>
    <row r="5665" spans="4:35">
      <c r="D5665" s="1"/>
      <c r="E5665" s="1"/>
      <c r="F5665" s="1"/>
      <c r="G5665" s="1"/>
      <c r="H5665" s="1"/>
      <c r="I5665" s="99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</row>
    <row r="5666" spans="4:35">
      <c r="D5666" s="1"/>
      <c r="E5666" s="1"/>
      <c r="F5666" s="1"/>
      <c r="G5666" s="1"/>
      <c r="H5666" s="1"/>
      <c r="I5666" s="99"/>
      <c r="J5666" s="1"/>
      <c r="K5666" s="99"/>
      <c r="L5666" s="99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</row>
    <row r="5667" spans="4:35">
      <c r="D5667" s="1"/>
      <c r="E5667" s="1"/>
      <c r="F5667" s="1"/>
      <c r="G5667" s="1"/>
      <c r="H5667" s="1"/>
      <c r="I5667" s="99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</row>
    <row r="5668" spans="4:35">
      <c r="D5668" s="1"/>
      <c r="E5668" s="1"/>
      <c r="F5668" s="1"/>
      <c r="G5668" s="1"/>
      <c r="H5668" s="1"/>
      <c r="I5668" s="99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</row>
    <row r="5669" spans="4:35">
      <c r="D5669" s="1"/>
      <c r="E5669" s="1"/>
      <c r="F5669" s="1"/>
      <c r="G5669" s="1"/>
      <c r="H5669" s="1"/>
      <c r="I5669" s="99"/>
      <c r="J5669" s="1"/>
      <c r="K5669" s="99"/>
      <c r="L5669" s="1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</row>
    <row r="5670" spans="4:35">
      <c r="D5670" s="1"/>
      <c r="E5670" s="1"/>
      <c r="F5670" s="1"/>
      <c r="G5670" s="1"/>
      <c r="H5670" s="1"/>
      <c r="I5670" s="99"/>
      <c r="J5670" s="1"/>
      <c r="K5670" s="1"/>
      <c r="L5670" s="1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</row>
    <row r="5671" spans="4:35">
      <c r="D5671" s="1"/>
      <c r="E5671" s="1"/>
      <c r="F5671" s="1"/>
      <c r="G5671" s="1"/>
      <c r="H5671" s="1"/>
      <c r="I5671" s="99"/>
      <c r="J5671" s="1"/>
      <c r="K5671" s="1"/>
      <c r="L5671" s="1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</row>
    <row r="5672" spans="4:35">
      <c r="D5672" s="1"/>
      <c r="E5672" s="1"/>
      <c r="F5672" s="1"/>
      <c r="G5672" s="1"/>
      <c r="H5672" s="1"/>
      <c r="I5672" s="99"/>
      <c r="J5672" s="1"/>
      <c r="K5672" s="1"/>
      <c r="L5672" s="1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</row>
    <row r="5673" spans="4:35">
      <c r="D5673" s="1"/>
      <c r="E5673" s="1"/>
      <c r="F5673" s="1"/>
      <c r="G5673" s="1"/>
      <c r="H5673" s="1"/>
      <c r="I5673" s="99"/>
      <c r="J5673" s="1"/>
      <c r="K5673" s="99"/>
      <c r="L5673" s="99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</row>
    <row r="5674" spans="4:35">
      <c r="D5674" s="1"/>
      <c r="E5674" s="1"/>
      <c r="F5674" s="1"/>
      <c r="G5674" s="1"/>
      <c r="H5674" s="1"/>
      <c r="I5674" s="99"/>
      <c r="J5674" s="1"/>
      <c r="K5674" s="99"/>
      <c r="L5674" s="99"/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</row>
    <row r="5675" spans="4:35">
      <c r="D5675" s="1"/>
      <c r="E5675" s="1"/>
      <c r="F5675" s="1"/>
      <c r="G5675" s="1"/>
      <c r="H5675" s="1"/>
      <c r="I5675" s="99"/>
      <c r="J5675" s="1"/>
      <c r="K5675" s="1"/>
      <c r="L5675" s="1"/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</row>
    <row r="5676" spans="4:35">
      <c r="D5676" s="1"/>
      <c r="E5676" s="1"/>
      <c r="F5676" s="1"/>
      <c r="G5676" s="1"/>
      <c r="H5676" s="1"/>
      <c r="I5676" s="99"/>
      <c r="J5676" s="1"/>
      <c r="K5676" s="1"/>
      <c r="L5676" s="1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</row>
    <row r="5677" spans="4:35">
      <c r="D5677" s="1"/>
      <c r="E5677" s="1"/>
      <c r="F5677" s="1"/>
      <c r="G5677" s="1"/>
      <c r="H5677" s="1"/>
      <c r="I5677" s="99"/>
      <c r="J5677" s="1"/>
      <c r="K5677" s="99"/>
      <c r="L5677" s="1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</row>
    <row r="5678" spans="4:35">
      <c r="D5678" s="1"/>
      <c r="E5678" s="1"/>
      <c r="F5678" s="1"/>
      <c r="G5678" s="1"/>
      <c r="H5678" s="1"/>
      <c r="I5678" s="99"/>
      <c r="J5678" s="1"/>
      <c r="K5678" s="1"/>
      <c r="L5678" s="1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</row>
    <row r="5679" spans="4:35">
      <c r="D5679" s="1"/>
      <c r="E5679" s="1"/>
      <c r="F5679" s="1"/>
      <c r="G5679" s="1"/>
      <c r="H5679" s="1"/>
      <c r="I5679" s="99"/>
      <c r="J5679" s="1"/>
      <c r="K5679" s="99"/>
      <c r="L5679" s="1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</row>
    <row r="5680" spans="4:35">
      <c r="D5680" s="1"/>
      <c r="E5680" s="1"/>
      <c r="F5680" s="1"/>
      <c r="G5680" s="1"/>
      <c r="H5680" s="1"/>
      <c r="I5680" s="99"/>
      <c r="J5680" s="1"/>
      <c r="K5680" s="99"/>
      <c r="L5680" s="1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</row>
    <row r="5681" spans="4:35">
      <c r="D5681" s="1"/>
      <c r="E5681" s="1"/>
      <c r="F5681" s="1"/>
      <c r="G5681" s="1"/>
      <c r="H5681" s="1"/>
      <c r="I5681" s="99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</row>
    <row r="5682" spans="4:35">
      <c r="D5682" s="1"/>
      <c r="E5682" s="1"/>
      <c r="F5682" s="1"/>
      <c r="G5682" s="1"/>
      <c r="H5682" s="1"/>
      <c r="I5682" s="99"/>
      <c r="J5682" s="1"/>
      <c r="K5682" s="99"/>
      <c r="L5682" s="1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</row>
    <row r="5683" spans="4:35">
      <c r="D5683" s="1"/>
      <c r="E5683" s="1"/>
      <c r="F5683" s="1"/>
      <c r="G5683" s="1"/>
      <c r="H5683" s="1"/>
      <c r="I5683" s="99"/>
      <c r="J5683" s="1"/>
      <c r="K5683" s="99"/>
      <c r="L5683" s="1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</row>
    <row r="5684" spans="4:35">
      <c r="D5684" s="1"/>
      <c r="E5684" s="1"/>
      <c r="F5684" s="1"/>
      <c r="G5684" s="1"/>
      <c r="H5684" s="1"/>
      <c r="I5684" s="99"/>
      <c r="J5684" s="1"/>
      <c r="K5684" s="99"/>
      <c r="L5684" s="99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</row>
    <row r="5685" spans="4:35">
      <c r="D5685" s="1"/>
      <c r="E5685" s="1"/>
      <c r="F5685" s="1"/>
      <c r="G5685" s="1"/>
      <c r="H5685" s="1"/>
      <c r="I5685" s="99"/>
      <c r="J5685" s="1"/>
      <c r="K5685" s="99"/>
      <c r="L5685" s="1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</row>
    <row r="5686" spans="4:35">
      <c r="D5686" s="1"/>
      <c r="E5686" s="1"/>
      <c r="F5686" s="1"/>
      <c r="G5686" s="1"/>
      <c r="H5686" s="1"/>
      <c r="I5686" s="99"/>
      <c r="J5686" s="1"/>
      <c r="K5686" s="1"/>
      <c r="L5686" s="1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</row>
    <row r="5687" spans="4:35">
      <c r="D5687" s="1"/>
      <c r="E5687" s="1"/>
      <c r="F5687" s="1"/>
      <c r="G5687" s="1"/>
      <c r="H5687" s="1"/>
      <c r="I5687" s="99"/>
      <c r="J5687" s="1"/>
      <c r="K5687" s="1"/>
      <c r="L5687" s="1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</row>
    <row r="5688" spans="4:35">
      <c r="D5688" s="1"/>
      <c r="E5688" s="1"/>
      <c r="F5688" s="1"/>
      <c r="G5688" s="1"/>
      <c r="H5688" s="1"/>
      <c r="I5688" s="99"/>
      <c r="J5688" s="1"/>
      <c r="K5688" s="99"/>
      <c r="L5688" s="1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</row>
    <row r="5689" spans="4:35">
      <c r="D5689" s="1"/>
      <c r="E5689" s="1"/>
      <c r="F5689" s="1"/>
      <c r="G5689" s="1"/>
      <c r="H5689" s="1"/>
      <c r="I5689" s="99"/>
      <c r="J5689" s="1"/>
      <c r="K5689" s="1"/>
      <c r="L5689" s="1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</row>
    <row r="5690" spans="4:35">
      <c r="D5690" s="1"/>
      <c r="E5690" s="1"/>
      <c r="F5690" s="1"/>
      <c r="G5690" s="1"/>
      <c r="H5690" s="1"/>
      <c r="I5690" s="99"/>
      <c r="J5690" s="1"/>
      <c r="K5690" s="99"/>
      <c r="L5690" s="99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</row>
    <row r="5691" spans="4:35">
      <c r="D5691" s="1"/>
      <c r="E5691" s="1"/>
      <c r="F5691" s="1"/>
      <c r="G5691" s="1"/>
      <c r="H5691" s="1"/>
      <c r="I5691" s="99"/>
      <c r="J5691" s="1"/>
      <c r="K5691" s="99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</row>
    <row r="5692" spans="4:35">
      <c r="D5692" s="1"/>
      <c r="E5692" s="1"/>
      <c r="F5692" s="1"/>
      <c r="G5692" s="1"/>
      <c r="H5692" s="1"/>
      <c r="I5692" s="99"/>
      <c r="J5692" s="1"/>
      <c r="K5692" s="99"/>
      <c r="L5692" s="1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</row>
    <row r="5693" spans="4:35">
      <c r="D5693" s="1"/>
      <c r="E5693" s="1"/>
      <c r="F5693" s="1"/>
      <c r="G5693" s="1"/>
      <c r="H5693" s="1"/>
      <c r="I5693" s="99"/>
      <c r="J5693" s="1"/>
      <c r="K5693" s="99"/>
      <c r="L5693" s="1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</row>
    <row r="5694" spans="4:35">
      <c r="D5694" s="1"/>
      <c r="E5694" s="1"/>
      <c r="F5694" s="1"/>
      <c r="G5694" s="1"/>
      <c r="H5694" s="1"/>
      <c r="I5694" s="99"/>
      <c r="J5694" s="1"/>
      <c r="K5694" s="1"/>
      <c r="L5694" s="1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</row>
    <row r="5695" spans="4:35">
      <c r="D5695" s="1"/>
      <c r="E5695" s="1"/>
      <c r="F5695" s="1"/>
      <c r="G5695" s="1"/>
      <c r="H5695" s="1"/>
      <c r="I5695" s="99"/>
      <c r="J5695" s="1"/>
      <c r="K5695" s="99"/>
      <c r="L5695" s="1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</row>
    <row r="5696" spans="4:35">
      <c r="D5696" s="1"/>
      <c r="E5696" s="1"/>
      <c r="F5696" s="1"/>
      <c r="G5696" s="1"/>
      <c r="H5696" s="1"/>
      <c r="I5696" s="99"/>
      <c r="J5696" s="1"/>
      <c r="K5696" s="99"/>
      <c r="L5696" s="1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</row>
    <row r="5697" spans="4:35">
      <c r="D5697" s="1"/>
      <c r="E5697" s="1"/>
      <c r="F5697" s="1"/>
      <c r="G5697" s="1"/>
      <c r="H5697" s="1"/>
      <c r="I5697" s="99"/>
      <c r="J5697" s="1"/>
      <c r="K5697" s="99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</row>
    <row r="5698" spans="4:35">
      <c r="D5698" s="1"/>
      <c r="E5698" s="1"/>
      <c r="F5698" s="1"/>
      <c r="G5698" s="1"/>
      <c r="H5698" s="1"/>
      <c r="I5698" s="99"/>
      <c r="J5698" s="1"/>
      <c r="K5698" s="1"/>
      <c r="L5698" s="1"/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</row>
    <row r="5699" spans="4:35">
      <c r="D5699" s="1"/>
      <c r="E5699" s="1"/>
      <c r="F5699" s="1"/>
      <c r="G5699" s="1"/>
      <c r="H5699" s="1"/>
      <c r="I5699" s="99"/>
      <c r="J5699" s="1"/>
      <c r="K5699" s="99"/>
      <c r="L5699" s="99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</row>
    <row r="5700" spans="4:35">
      <c r="D5700" s="1"/>
      <c r="E5700" s="1"/>
      <c r="F5700" s="1"/>
      <c r="G5700" s="1"/>
      <c r="H5700" s="1"/>
      <c r="I5700" s="99"/>
      <c r="J5700" s="1"/>
      <c r="K5700" s="99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</row>
    <row r="5701" spans="4:35">
      <c r="D5701" s="1"/>
      <c r="E5701" s="1"/>
      <c r="F5701" s="1"/>
      <c r="G5701" s="1"/>
      <c r="H5701" s="1"/>
      <c r="I5701" s="99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</row>
    <row r="5702" spans="4:35">
      <c r="D5702" s="1"/>
      <c r="E5702" s="1"/>
      <c r="F5702" s="1"/>
      <c r="G5702" s="1"/>
      <c r="H5702" s="1"/>
      <c r="I5702" s="99"/>
      <c r="J5702" s="1"/>
      <c r="K5702" s="99"/>
      <c r="L5702" s="1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</row>
    <row r="5703" spans="4:35">
      <c r="D5703" s="1"/>
      <c r="E5703" s="1"/>
      <c r="F5703" s="1"/>
      <c r="G5703" s="1"/>
      <c r="H5703" s="1"/>
      <c r="I5703" s="99"/>
      <c r="J5703" s="1"/>
      <c r="K5703" s="99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</row>
    <row r="5704" spans="4:35">
      <c r="D5704" s="1"/>
      <c r="E5704" s="1"/>
      <c r="F5704" s="1"/>
      <c r="G5704" s="1"/>
      <c r="H5704" s="1"/>
      <c r="I5704" s="99"/>
      <c r="J5704" s="1"/>
      <c r="K5704" s="1"/>
      <c r="L5704" s="1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</row>
    <row r="5705" spans="4:35">
      <c r="D5705" s="1"/>
      <c r="E5705" s="1"/>
      <c r="F5705" s="1"/>
      <c r="G5705" s="1"/>
      <c r="H5705" s="1"/>
      <c r="I5705" s="99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</row>
    <row r="5706" spans="4:35">
      <c r="D5706" s="1"/>
      <c r="E5706" s="1"/>
      <c r="F5706" s="1"/>
      <c r="G5706" s="1"/>
      <c r="H5706" s="1"/>
      <c r="I5706" s="99"/>
      <c r="J5706" s="1"/>
      <c r="K5706" s="99"/>
      <c r="L5706" s="99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</row>
    <row r="5707" spans="4:35">
      <c r="D5707" s="1"/>
      <c r="E5707" s="1"/>
      <c r="F5707" s="1"/>
      <c r="G5707" s="1"/>
      <c r="H5707" s="1"/>
      <c r="I5707" s="99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</row>
    <row r="5708" spans="4:35">
      <c r="D5708" s="1"/>
      <c r="E5708" s="1"/>
      <c r="F5708" s="1"/>
      <c r="G5708" s="1"/>
      <c r="H5708" s="1"/>
      <c r="I5708" s="99"/>
      <c r="J5708" s="1"/>
      <c r="K5708" s="99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</row>
    <row r="5709" spans="4:35">
      <c r="D5709" s="1"/>
      <c r="E5709" s="1"/>
      <c r="F5709" s="1"/>
      <c r="G5709" s="1"/>
      <c r="H5709" s="1"/>
      <c r="I5709" s="99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</row>
    <row r="5710" spans="4:35">
      <c r="D5710" s="1"/>
      <c r="E5710" s="1"/>
      <c r="F5710" s="1"/>
      <c r="G5710" s="1"/>
      <c r="H5710" s="1"/>
      <c r="I5710" s="99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</row>
    <row r="5711" spans="4:35">
      <c r="D5711" s="1"/>
      <c r="E5711" s="1"/>
      <c r="F5711" s="1"/>
      <c r="G5711" s="1"/>
      <c r="H5711" s="1"/>
      <c r="I5711" s="99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</row>
    <row r="5712" spans="4:35">
      <c r="D5712" s="1"/>
      <c r="E5712" s="1"/>
      <c r="F5712" s="1"/>
      <c r="G5712" s="1"/>
      <c r="H5712" s="1"/>
      <c r="I5712" s="99"/>
      <c r="J5712" s="1"/>
      <c r="K5712" s="1"/>
      <c r="L5712" s="1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</row>
    <row r="5713" spans="4:35">
      <c r="D5713" s="1"/>
      <c r="E5713" s="1"/>
      <c r="F5713" s="1"/>
      <c r="G5713" s="1"/>
      <c r="H5713" s="1"/>
      <c r="I5713" s="99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</row>
    <row r="5714" spans="4:35">
      <c r="D5714" s="1"/>
      <c r="E5714" s="1"/>
      <c r="F5714" s="1"/>
      <c r="G5714" s="1"/>
      <c r="H5714" s="1"/>
      <c r="I5714" s="99"/>
      <c r="J5714" s="1"/>
      <c r="K5714" s="99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</row>
    <row r="5715" spans="4:35">
      <c r="D5715" s="1"/>
      <c r="E5715" s="1"/>
      <c r="F5715" s="1"/>
      <c r="G5715" s="1"/>
      <c r="H5715" s="1"/>
      <c r="I5715" s="99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</row>
    <row r="5716" spans="4:35">
      <c r="D5716" s="1"/>
      <c r="E5716" s="1"/>
      <c r="F5716" s="1"/>
      <c r="G5716" s="1"/>
      <c r="H5716" s="1"/>
      <c r="I5716" s="99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</row>
    <row r="5717" spans="4:35">
      <c r="D5717" s="1"/>
      <c r="E5717" s="1"/>
      <c r="F5717" s="1"/>
      <c r="G5717" s="1"/>
      <c r="H5717" s="1"/>
      <c r="I5717" s="99"/>
      <c r="J5717" s="1"/>
      <c r="K5717" s="1"/>
      <c r="L5717" s="1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</row>
    <row r="5718" spans="4:35">
      <c r="D5718" s="1"/>
      <c r="E5718" s="1"/>
      <c r="F5718" s="1"/>
      <c r="G5718" s="1"/>
      <c r="H5718" s="1"/>
      <c r="I5718" s="99"/>
      <c r="J5718" s="1"/>
      <c r="K5718" s="1"/>
      <c r="L5718" s="1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</row>
    <row r="5719" spans="4:35">
      <c r="D5719" s="1"/>
      <c r="E5719" s="1"/>
      <c r="F5719" s="1"/>
      <c r="G5719" s="1"/>
      <c r="H5719" s="1"/>
      <c r="I5719" s="99"/>
      <c r="J5719" s="1"/>
      <c r="K5719" s="1"/>
      <c r="L5719" s="1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</row>
    <row r="5720" spans="4:35">
      <c r="D5720" s="1"/>
      <c r="E5720" s="1"/>
      <c r="F5720" s="1"/>
      <c r="G5720" s="1"/>
      <c r="H5720" s="1"/>
      <c r="I5720" s="99"/>
      <c r="J5720" s="1"/>
      <c r="K5720" s="99"/>
      <c r="L5720" s="1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</row>
    <row r="5721" spans="4:35">
      <c r="D5721" s="1"/>
      <c r="E5721" s="1"/>
      <c r="F5721" s="1"/>
      <c r="G5721" s="1"/>
      <c r="H5721" s="1"/>
      <c r="I5721" s="99"/>
      <c r="J5721" s="1"/>
      <c r="K5721" s="1"/>
      <c r="L5721" s="1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</row>
    <row r="5722" spans="4:35">
      <c r="D5722" s="1"/>
      <c r="E5722" s="1"/>
      <c r="F5722" s="1"/>
      <c r="G5722" s="1"/>
      <c r="H5722" s="1"/>
      <c r="I5722" s="99"/>
      <c r="J5722" s="1"/>
      <c r="K5722" s="1"/>
      <c r="L5722" s="1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</row>
    <row r="5723" spans="4:35">
      <c r="D5723" s="1"/>
      <c r="E5723" s="1"/>
      <c r="F5723" s="1"/>
      <c r="G5723" s="1"/>
      <c r="H5723" s="1"/>
      <c r="I5723" s="99"/>
      <c r="J5723" s="1"/>
      <c r="K5723" s="99"/>
      <c r="L5723" s="1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</row>
    <row r="5724" spans="4:35">
      <c r="D5724" s="1"/>
      <c r="E5724" s="1"/>
      <c r="F5724" s="1"/>
      <c r="G5724" s="1"/>
      <c r="H5724" s="1"/>
      <c r="I5724" s="99"/>
      <c r="J5724" s="1"/>
      <c r="K5724" s="1"/>
      <c r="L5724" s="1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</row>
    <row r="5725" spans="4:35">
      <c r="D5725" s="1"/>
      <c r="E5725" s="1"/>
      <c r="F5725" s="1"/>
      <c r="G5725" s="1"/>
      <c r="H5725" s="1"/>
      <c r="I5725" s="99"/>
      <c r="J5725" s="1"/>
      <c r="K5725" s="1"/>
      <c r="L5725" s="1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</row>
    <row r="5726" spans="4:35">
      <c r="D5726" s="1"/>
      <c r="E5726" s="1"/>
      <c r="F5726" s="1"/>
      <c r="G5726" s="1"/>
      <c r="H5726" s="1"/>
      <c r="I5726" s="99"/>
      <c r="J5726" s="1"/>
      <c r="K5726" s="99"/>
      <c r="L5726" s="1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</row>
    <row r="5727" spans="4:35">
      <c r="D5727" s="1"/>
      <c r="E5727" s="1"/>
      <c r="F5727" s="1"/>
      <c r="G5727" s="1"/>
      <c r="H5727" s="1"/>
      <c r="I5727" s="99"/>
      <c r="J5727" s="1"/>
      <c r="K5727" s="99"/>
      <c r="L5727" s="99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</row>
    <row r="5728" spans="4:35">
      <c r="D5728" s="1"/>
      <c r="E5728" s="1"/>
      <c r="F5728" s="1"/>
      <c r="G5728" s="1"/>
      <c r="H5728" s="1"/>
      <c r="I5728" s="99"/>
      <c r="J5728" s="1"/>
      <c r="K5728" s="1"/>
      <c r="L5728" s="1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</row>
    <row r="5729" spans="4:35">
      <c r="D5729" s="1"/>
      <c r="E5729" s="1"/>
      <c r="F5729" s="1"/>
      <c r="G5729" s="1"/>
      <c r="H5729" s="1"/>
      <c r="I5729" s="99"/>
      <c r="J5729" s="1"/>
      <c r="K5729" s="1"/>
      <c r="L5729" s="1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</row>
    <row r="5730" spans="4:35">
      <c r="D5730" s="1"/>
      <c r="E5730" s="1"/>
      <c r="F5730" s="1"/>
      <c r="G5730" s="1"/>
      <c r="H5730" s="1"/>
      <c r="I5730" s="99"/>
      <c r="J5730" s="1"/>
      <c r="K5730" s="99"/>
      <c r="L5730" s="1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</row>
    <row r="5731" spans="4:35">
      <c r="D5731" s="1"/>
      <c r="E5731" s="1"/>
      <c r="F5731" s="1"/>
      <c r="G5731" s="1"/>
      <c r="H5731" s="1"/>
      <c r="I5731" s="99"/>
      <c r="J5731" s="1"/>
      <c r="K5731" s="99"/>
      <c r="L5731" s="1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</row>
    <row r="5732" spans="4:35">
      <c r="D5732" s="1"/>
      <c r="E5732" s="1"/>
      <c r="F5732" s="1"/>
      <c r="G5732" s="1"/>
      <c r="H5732" s="1"/>
      <c r="I5732" s="99"/>
      <c r="J5732" s="1"/>
      <c r="K5732" s="1"/>
      <c r="L5732" s="1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</row>
    <row r="5733" spans="4:35">
      <c r="D5733" s="1"/>
      <c r="E5733" s="1"/>
      <c r="F5733" s="1"/>
      <c r="G5733" s="1"/>
      <c r="H5733" s="1"/>
      <c r="I5733" s="99"/>
      <c r="J5733" s="1"/>
      <c r="K5733" s="1"/>
      <c r="L5733" s="1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</row>
    <row r="5734" spans="4:35">
      <c r="D5734" s="1"/>
      <c r="E5734" s="1"/>
      <c r="F5734" s="1"/>
      <c r="G5734" s="1"/>
      <c r="H5734" s="1"/>
      <c r="I5734" s="99"/>
      <c r="J5734" s="1"/>
      <c r="K5734" s="1"/>
      <c r="L5734" s="1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</row>
    <row r="5735" spans="4:35">
      <c r="D5735" s="1"/>
      <c r="E5735" s="1"/>
      <c r="F5735" s="1"/>
      <c r="G5735" s="1"/>
      <c r="H5735" s="1"/>
      <c r="I5735" s="99"/>
      <c r="J5735" s="1"/>
      <c r="K5735" s="99"/>
      <c r="L5735" s="99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</row>
    <row r="5736" spans="4:35">
      <c r="D5736" s="1"/>
      <c r="E5736" s="1"/>
      <c r="F5736" s="1"/>
      <c r="G5736" s="1"/>
      <c r="H5736" s="1"/>
      <c r="I5736" s="99"/>
      <c r="J5736" s="1"/>
      <c r="K5736" s="99"/>
      <c r="L5736" s="99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</row>
    <row r="5737" spans="4:35">
      <c r="D5737" s="1"/>
      <c r="E5737" s="1"/>
      <c r="F5737" s="1"/>
      <c r="G5737" s="1"/>
      <c r="H5737" s="1"/>
      <c r="I5737" s="99"/>
      <c r="J5737" s="1"/>
      <c r="K5737" s="99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</row>
    <row r="5738" spans="4:35">
      <c r="D5738" s="1"/>
      <c r="E5738" s="1"/>
      <c r="F5738" s="1"/>
      <c r="G5738" s="1"/>
      <c r="H5738" s="1"/>
      <c r="I5738" s="99"/>
      <c r="J5738" s="1"/>
      <c r="K5738" s="1"/>
      <c r="L5738" s="1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</row>
    <row r="5739" spans="4:35">
      <c r="D5739" s="1"/>
      <c r="E5739" s="1"/>
      <c r="F5739" s="1"/>
      <c r="G5739" s="1"/>
      <c r="H5739" s="1"/>
      <c r="I5739" s="99"/>
      <c r="J5739" s="1"/>
      <c r="K5739" s="1"/>
      <c r="L5739" s="1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</row>
    <row r="5740" spans="4:35">
      <c r="D5740" s="1"/>
      <c r="E5740" s="1"/>
      <c r="F5740" s="1"/>
      <c r="G5740" s="1"/>
      <c r="H5740" s="1"/>
      <c r="I5740" s="99"/>
      <c r="J5740" s="1"/>
      <c r="K5740" s="99"/>
      <c r="L5740" s="1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</row>
    <row r="5741" spans="4:35">
      <c r="D5741" s="1"/>
      <c r="E5741" s="1"/>
      <c r="F5741" s="1"/>
      <c r="G5741" s="1"/>
      <c r="H5741" s="1"/>
      <c r="I5741" s="99"/>
      <c r="J5741" s="1"/>
      <c r="K5741" s="1"/>
      <c r="L5741" s="1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</row>
    <row r="5742" spans="4:35">
      <c r="D5742" s="1"/>
      <c r="E5742" s="1"/>
      <c r="F5742" s="1"/>
      <c r="G5742" s="1"/>
      <c r="H5742" s="1"/>
      <c r="I5742" s="99"/>
      <c r="J5742" s="1"/>
      <c r="K5742" s="1"/>
      <c r="L5742" s="1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</row>
    <row r="5743" spans="4:35">
      <c r="D5743" s="1"/>
      <c r="E5743" s="1"/>
      <c r="F5743" s="1"/>
      <c r="G5743" s="1"/>
      <c r="H5743" s="1"/>
      <c r="I5743" s="99"/>
      <c r="J5743" s="1"/>
      <c r="K5743" s="1"/>
      <c r="L5743" s="1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</row>
    <row r="5744" spans="4:35">
      <c r="D5744" s="1"/>
      <c r="E5744" s="1"/>
      <c r="F5744" s="1"/>
      <c r="G5744" s="1"/>
      <c r="H5744" s="1"/>
      <c r="I5744" s="99"/>
      <c r="J5744" s="1"/>
      <c r="K5744" s="1"/>
      <c r="L5744" s="1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</row>
    <row r="5745" spans="4:35">
      <c r="D5745" s="1"/>
      <c r="E5745" s="1"/>
      <c r="F5745" s="1"/>
      <c r="G5745" s="1"/>
      <c r="H5745" s="1"/>
      <c r="I5745" s="99"/>
      <c r="J5745" s="1"/>
      <c r="K5745" s="1"/>
      <c r="L5745" s="1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</row>
    <row r="5746" spans="4:35">
      <c r="D5746" s="1"/>
      <c r="E5746" s="1"/>
      <c r="F5746" s="1"/>
      <c r="G5746" s="1"/>
      <c r="H5746" s="1"/>
      <c r="I5746" s="99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</row>
    <row r="5747" spans="4:35">
      <c r="D5747" s="1"/>
      <c r="E5747" s="1"/>
      <c r="F5747" s="1"/>
      <c r="G5747" s="1"/>
      <c r="H5747" s="1"/>
      <c r="I5747" s="99"/>
      <c r="J5747" s="1"/>
      <c r="K5747" s="99"/>
      <c r="L5747" s="1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</row>
    <row r="5748" spans="4:35">
      <c r="D5748" s="1"/>
      <c r="E5748" s="1"/>
      <c r="F5748" s="1"/>
      <c r="G5748" s="1"/>
      <c r="H5748" s="1"/>
      <c r="I5748" s="99"/>
      <c r="J5748" s="1"/>
      <c r="K5748" s="99"/>
      <c r="L5748" s="99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</row>
    <row r="5749" spans="4:35">
      <c r="D5749" s="1"/>
      <c r="E5749" s="1"/>
      <c r="F5749" s="1"/>
      <c r="G5749" s="1"/>
      <c r="H5749" s="1"/>
      <c r="I5749" s="99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</row>
    <row r="5750" spans="4:35">
      <c r="D5750" s="1"/>
      <c r="E5750" s="1"/>
      <c r="F5750" s="1"/>
      <c r="G5750" s="1"/>
      <c r="H5750" s="1"/>
      <c r="I5750" s="99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</row>
    <row r="5751" spans="4:35">
      <c r="D5751" s="1"/>
      <c r="E5751" s="1"/>
      <c r="F5751" s="1"/>
      <c r="G5751" s="1"/>
      <c r="H5751" s="1"/>
      <c r="I5751" s="99"/>
      <c r="J5751" s="1"/>
      <c r="K5751" s="99"/>
      <c r="L5751" s="1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</row>
    <row r="5752" spans="4:35">
      <c r="D5752" s="1"/>
      <c r="E5752" s="1"/>
      <c r="F5752" s="1"/>
      <c r="G5752" s="1"/>
      <c r="H5752" s="1"/>
      <c r="I5752" s="99"/>
      <c r="J5752" s="1"/>
      <c r="K5752" s="99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</row>
    <row r="5753" spans="4:35">
      <c r="D5753" s="1"/>
      <c r="E5753" s="1"/>
      <c r="F5753" s="1"/>
      <c r="G5753" s="1"/>
      <c r="H5753" s="1"/>
      <c r="I5753" s="99"/>
      <c r="J5753" s="1"/>
      <c r="K5753" s="99"/>
      <c r="L5753" s="1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</row>
    <row r="5754" spans="4:35">
      <c r="D5754" s="1"/>
      <c r="E5754" s="1"/>
      <c r="F5754" s="1"/>
      <c r="G5754" s="1"/>
      <c r="H5754" s="1"/>
      <c r="I5754" s="99"/>
      <c r="J5754" s="1"/>
      <c r="K5754" s="99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</row>
    <row r="5755" spans="4:35">
      <c r="D5755" s="1"/>
      <c r="E5755" s="1"/>
      <c r="F5755" s="1"/>
      <c r="G5755" s="1"/>
      <c r="H5755" s="1"/>
      <c r="I5755" s="99"/>
      <c r="J5755" s="1"/>
      <c r="K5755" s="99"/>
      <c r="L5755" s="99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</row>
    <row r="5756" spans="4:35">
      <c r="D5756" s="1"/>
      <c r="E5756" s="1"/>
      <c r="F5756" s="1"/>
      <c r="G5756" s="1"/>
      <c r="H5756" s="1"/>
      <c r="I5756" s="99"/>
      <c r="J5756" s="1"/>
      <c r="K5756" s="99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</row>
    <row r="5757" spans="4:35">
      <c r="D5757" s="1"/>
      <c r="E5757" s="1"/>
      <c r="F5757" s="1"/>
      <c r="G5757" s="1"/>
      <c r="H5757" s="1"/>
      <c r="I5757" s="99"/>
      <c r="J5757" s="1"/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</row>
    <row r="5758" spans="4:35">
      <c r="D5758" s="1"/>
      <c r="E5758" s="1"/>
      <c r="F5758" s="1"/>
      <c r="G5758" s="1"/>
      <c r="H5758" s="1"/>
      <c r="I5758" s="99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</row>
    <row r="5759" spans="4:35">
      <c r="D5759" s="1"/>
      <c r="E5759" s="1"/>
      <c r="F5759" s="1"/>
      <c r="G5759" s="1"/>
      <c r="H5759" s="1"/>
      <c r="I5759" s="99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</row>
    <row r="5760" spans="4:35">
      <c r="D5760" s="1"/>
      <c r="E5760" s="1"/>
      <c r="F5760" s="1"/>
      <c r="G5760" s="1"/>
      <c r="H5760" s="1"/>
      <c r="I5760" s="99"/>
      <c r="J5760" s="1"/>
      <c r="K5760" s="99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</row>
    <row r="5761" spans="4:35">
      <c r="D5761" s="1"/>
      <c r="E5761" s="1"/>
      <c r="F5761" s="1"/>
      <c r="G5761" s="1"/>
      <c r="H5761" s="1"/>
      <c r="I5761" s="99"/>
      <c r="J5761" s="1"/>
      <c r="K5761" s="99"/>
      <c r="L5761" s="1"/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</row>
    <row r="5762" spans="4:35">
      <c r="D5762" s="1"/>
      <c r="E5762" s="1"/>
      <c r="F5762" s="1"/>
      <c r="G5762" s="1"/>
      <c r="H5762" s="1"/>
      <c r="I5762" s="99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</row>
    <row r="5763" spans="4:35">
      <c r="D5763" s="1"/>
      <c r="E5763" s="1"/>
      <c r="F5763" s="1"/>
      <c r="G5763" s="1"/>
      <c r="H5763" s="1"/>
      <c r="I5763" s="99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</row>
    <row r="5764" spans="4:35">
      <c r="D5764" s="1"/>
      <c r="E5764" s="1"/>
      <c r="F5764" s="1"/>
      <c r="G5764" s="1"/>
      <c r="H5764" s="1"/>
      <c r="I5764" s="99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</row>
    <row r="5765" spans="4:35">
      <c r="D5765" s="1"/>
      <c r="E5765" s="1"/>
      <c r="F5765" s="1"/>
      <c r="G5765" s="1"/>
      <c r="H5765" s="1"/>
      <c r="I5765" s="99"/>
      <c r="J5765" s="1"/>
      <c r="K5765" s="99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</row>
    <row r="5766" spans="4:35">
      <c r="D5766" s="1"/>
      <c r="E5766" s="1"/>
      <c r="F5766" s="1"/>
      <c r="G5766" s="1"/>
      <c r="H5766" s="1"/>
      <c r="I5766" s="99"/>
      <c r="J5766" s="1"/>
      <c r="K5766" s="99"/>
      <c r="L5766" s="99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</row>
    <row r="5767" spans="4:35">
      <c r="D5767" s="1"/>
      <c r="E5767" s="1"/>
      <c r="F5767" s="1"/>
      <c r="G5767" s="1"/>
      <c r="H5767" s="1"/>
      <c r="I5767" s="99"/>
      <c r="J5767" s="1"/>
      <c r="K5767" s="99"/>
      <c r="L5767" s="1"/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</row>
    <row r="5768" spans="4:35">
      <c r="D5768" s="1"/>
      <c r="E5768" s="1"/>
      <c r="F5768" s="1"/>
      <c r="G5768" s="1"/>
      <c r="H5768" s="1"/>
      <c r="I5768" s="99"/>
      <c r="J5768" s="1"/>
      <c r="K5768" s="99"/>
      <c r="L5768" s="1"/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</row>
    <row r="5769" spans="4:35">
      <c r="D5769" s="1"/>
      <c r="E5769" s="1"/>
      <c r="F5769" s="1"/>
      <c r="G5769" s="1"/>
      <c r="H5769" s="1"/>
      <c r="I5769" s="99"/>
      <c r="J5769" s="1"/>
      <c r="K5769" s="1"/>
      <c r="L5769" s="1"/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</row>
    <row r="5770" spans="4:35">
      <c r="D5770" s="1"/>
      <c r="E5770" s="1"/>
      <c r="F5770" s="1"/>
      <c r="G5770" s="1"/>
      <c r="H5770" s="1"/>
      <c r="I5770" s="99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</row>
    <row r="5771" spans="4:35">
      <c r="D5771" s="1"/>
      <c r="E5771" s="1"/>
      <c r="F5771" s="1"/>
      <c r="G5771" s="1"/>
      <c r="H5771" s="1"/>
      <c r="I5771" s="99"/>
      <c r="J5771" s="1"/>
      <c r="K5771" s="1"/>
      <c r="L5771" s="1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</row>
    <row r="5772" spans="4:35">
      <c r="D5772" s="1"/>
      <c r="E5772" s="1"/>
      <c r="F5772" s="1"/>
      <c r="G5772" s="1"/>
      <c r="H5772" s="1"/>
      <c r="I5772" s="99"/>
      <c r="J5772" s="1"/>
      <c r="K5772" s="99"/>
      <c r="L5772" s="1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</row>
    <row r="5773" spans="4:35">
      <c r="D5773" s="1"/>
      <c r="E5773" s="1"/>
      <c r="F5773" s="1"/>
      <c r="G5773" s="1"/>
      <c r="H5773" s="1"/>
      <c r="I5773" s="99"/>
      <c r="J5773" s="1"/>
      <c r="K5773" s="1"/>
      <c r="L5773" s="1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</row>
    <row r="5774" spans="4:35">
      <c r="D5774" s="1"/>
      <c r="E5774" s="1"/>
      <c r="F5774" s="1"/>
      <c r="G5774" s="1"/>
      <c r="H5774" s="1"/>
      <c r="I5774" s="99"/>
      <c r="J5774" s="1"/>
      <c r="K5774" s="99"/>
      <c r="L5774" s="1"/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</row>
    <row r="5775" spans="4:35">
      <c r="D5775" s="1"/>
      <c r="E5775" s="1"/>
      <c r="F5775" s="1"/>
      <c r="G5775" s="1"/>
      <c r="H5775" s="1"/>
      <c r="I5775" s="99"/>
      <c r="J5775" s="1"/>
      <c r="K5775" s="1"/>
      <c r="L5775" s="1"/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</row>
    <row r="5776" spans="4:35">
      <c r="D5776" s="1"/>
      <c r="E5776" s="1"/>
      <c r="F5776" s="1"/>
      <c r="G5776" s="1"/>
      <c r="H5776" s="1"/>
      <c r="I5776" s="99"/>
      <c r="J5776" s="1"/>
      <c r="K5776" s="1"/>
      <c r="L5776" s="1"/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</row>
    <row r="5777" spans="4:35">
      <c r="D5777" s="1"/>
      <c r="E5777" s="1"/>
      <c r="F5777" s="1"/>
      <c r="G5777" s="1"/>
      <c r="H5777" s="1"/>
      <c r="I5777" s="99"/>
      <c r="J5777" s="1"/>
      <c r="K5777" s="99"/>
      <c r="L5777" s="1"/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</row>
    <row r="5778" spans="4:35">
      <c r="D5778" s="1"/>
      <c r="E5778" s="1"/>
      <c r="F5778" s="1"/>
      <c r="G5778" s="1"/>
      <c r="H5778" s="1"/>
      <c r="I5778" s="99"/>
      <c r="J5778" s="1"/>
      <c r="K5778" s="99"/>
      <c r="L5778" s="1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</row>
    <row r="5779" spans="4:35">
      <c r="D5779" s="1"/>
      <c r="E5779" s="1"/>
      <c r="F5779" s="1"/>
      <c r="G5779" s="1"/>
      <c r="H5779" s="1"/>
      <c r="I5779" s="99"/>
      <c r="J5779" s="1"/>
      <c r="K5779" s="1"/>
      <c r="L5779" s="1"/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</row>
    <row r="5780" spans="4:35">
      <c r="D5780" s="1"/>
      <c r="E5780" s="1"/>
      <c r="F5780" s="1"/>
      <c r="G5780" s="1"/>
      <c r="H5780" s="1"/>
      <c r="I5780" s="99"/>
      <c r="J5780" s="1"/>
      <c r="K5780" s="1"/>
      <c r="L5780" s="1"/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</row>
    <row r="5781" spans="4:35">
      <c r="D5781" s="1"/>
      <c r="E5781" s="1"/>
      <c r="F5781" s="1"/>
      <c r="G5781" s="1"/>
      <c r="H5781" s="1"/>
      <c r="I5781" s="99"/>
      <c r="J5781" s="1"/>
      <c r="K5781" s="99"/>
      <c r="L5781" s="1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</row>
    <row r="5782" spans="4:35">
      <c r="D5782" s="1"/>
      <c r="E5782" s="1"/>
      <c r="F5782" s="1"/>
      <c r="G5782" s="1"/>
      <c r="H5782" s="1"/>
      <c r="I5782" s="99"/>
      <c r="J5782" s="1"/>
      <c r="K5782" s="1"/>
      <c r="L5782" s="1"/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</row>
    <row r="5783" spans="4:35">
      <c r="D5783" s="1"/>
      <c r="E5783" s="1"/>
      <c r="F5783" s="1"/>
      <c r="G5783" s="1"/>
      <c r="H5783" s="1"/>
      <c r="I5783" s="99"/>
      <c r="J5783" s="1"/>
      <c r="K5783" s="99"/>
      <c r="L5783" s="1"/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</row>
    <row r="5784" spans="4:35">
      <c r="D5784" s="1"/>
      <c r="E5784" s="1"/>
      <c r="F5784" s="1"/>
      <c r="G5784" s="1"/>
      <c r="H5784" s="1"/>
      <c r="I5784" s="99"/>
      <c r="J5784" s="1"/>
      <c r="K5784" s="99"/>
      <c r="L5784" s="99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</row>
    <row r="5785" spans="4:35">
      <c r="D5785" s="1"/>
      <c r="E5785" s="1"/>
      <c r="F5785" s="1"/>
      <c r="G5785" s="1"/>
      <c r="H5785" s="1"/>
      <c r="I5785" s="99"/>
      <c r="J5785" s="1"/>
      <c r="K5785" s="1"/>
      <c r="L5785" s="1"/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</row>
    <row r="5786" spans="4:35">
      <c r="D5786" s="1"/>
      <c r="E5786" s="1"/>
      <c r="F5786" s="1"/>
      <c r="G5786" s="1"/>
      <c r="H5786" s="1"/>
      <c r="I5786" s="99"/>
      <c r="J5786" s="1"/>
      <c r="K5786" s="99"/>
      <c r="L5786" s="1"/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</row>
    <row r="5787" spans="4:35">
      <c r="D5787" s="1"/>
      <c r="E5787" s="1"/>
      <c r="F5787" s="1"/>
      <c r="G5787" s="1"/>
      <c r="H5787" s="1"/>
      <c r="I5787" s="99"/>
      <c r="J5787" s="1"/>
      <c r="K5787" s="1"/>
      <c r="L5787" s="1"/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</row>
    <row r="5788" spans="4:35">
      <c r="D5788" s="1"/>
      <c r="E5788" s="1"/>
      <c r="F5788" s="1"/>
      <c r="G5788" s="1"/>
      <c r="H5788" s="1"/>
      <c r="I5788" s="99"/>
      <c r="J5788" s="1"/>
      <c r="K5788" s="1"/>
      <c r="L5788" s="1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</row>
    <row r="5789" spans="4:35">
      <c r="D5789" s="1"/>
      <c r="E5789" s="1"/>
      <c r="F5789" s="1"/>
      <c r="G5789" s="1"/>
      <c r="H5789" s="1"/>
      <c r="I5789" s="99"/>
      <c r="J5789" s="1"/>
      <c r="K5789" s="1"/>
      <c r="L5789" s="1"/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</row>
    <row r="5790" spans="4:35">
      <c r="D5790" s="1"/>
      <c r="E5790" s="1"/>
      <c r="F5790" s="1"/>
      <c r="G5790" s="1"/>
      <c r="H5790" s="1"/>
      <c r="I5790" s="99"/>
      <c r="J5790" s="1"/>
      <c r="K5790" s="99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</row>
    <row r="5791" spans="4:35">
      <c r="D5791" s="1"/>
      <c r="E5791" s="1"/>
      <c r="F5791" s="1"/>
      <c r="G5791" s="1"/>
      <c r="H5791" s="1"/>
      <c r="I5791" s="99"/>
      <c r="J5791" s="1"/>
      <c r="K5791" s="99"/>
      <c r="L5791" s="1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</row>
    <row r="5792" spans="4:35">
      <c r="D5792" s="1"/>
      <c r="E5792" s="1"/>
      <c r="F5792" s="1"/>
      <c r="G5792" s="1"/>
      <c r="H5792" s="1"/>
      <c r="I5792" s="99"/>
      <c r="J5792" s="1"/>
      <c r="K5792" s="99"/>
      <c r="L5792" s="1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</row>
    <row r="5793" spans="4:35">
      <c r="D5793" s="1"/>
      <c r="E5793" s="1"/>
      <c r="F5793" s="1"/>
      <c r="G5793" s="1"/>
      <c r="H5793" s="1"/>
      <c r="I5793" s="99"/>
      <c r="J5793" s="1"/>
      <c r="K5793" s="1"/>
      <c r="L5793" s="1"/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</row>
    <row r="5794" spans="4:35">
      <c r="D5794" s="1"/>
      <c r="E5794" s="1"/>
      <c r="F5794" s="1"/>
      <c r="G5794" s="1"/>
      <c r="H5794" s="1"/>
      <c r="I5794" s="99"/>
      <c r="J5794" s="1"/>
      <c r="K5794" s="1"/>
      <c r="L5794" s="1"/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</row>
    <row r="5795" spans="4:35">
      <c r="D5795" s="1"/>
      <c r="E5795" s="1"/>
      <c r="F5795" s="1"/>
      <c r="G5795" s="1"/>
      <c r="H5795" s="1"/>
      <c r="I5795" s="99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</row>
    <row r="5796" spans="4:35">
      <c r="D5796" s="1"/>
      <c r="E5796" s="1"/>
      <c r="F5796" s="1"/>
      <c r="G5796" s="1"/>
      <c r="H5796" s="1"/>
      <c r="I5796" s="99"/>
      <c r="J5796" s="1"/>
      <c r="K5796" s="99"/>
      <c r="L5796" s="1"/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</row>
    <row r="5797" spans="4:35">
      <c r="D5797" s="1"/>
      <c r="E5797" s="1"/>
      <c r="F5797" s="1"/>
      <c r="G5797" s="1"/>
      <c r="H5797" s="1"/>
      <c r="I5797" s="99"/>
      <c r="J5797" s="1"/>
      <c r="K5797" s="99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</row>
    <row r="5798" spans="4:35">
      <c r="D5798" s="1"/>
      <c r="E5798" s="1"/>
      <c r="F5798" s="1"/>
      <c r="G5798" s="1"/>
      <c r="H5798" s="1"/>
      <c r="I5798" s="99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</row>
    <row r="5799" spans="4:35">
      <c r="D5799" s="1"/>
      <c r="E5799" s="1"/>
      <c r="F5799" s="1"/>
      <c r="G5799" s="1"/>
      <c r="H5799" s="1"/>
      <c r="I5799" s="99"/>
      <c r="J5799" s="1"/>
      <c r="K5799" s="99"/>
      <c r="L5799" s="1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</row>
    <row r="5800" spans="4:35">
      <c r="D5800" s="1"/>
      <c r="E5800" s="1"/>
      <c r="F5800" s="1"/>
      <c r="G5800" s="1"/>
      <c r="H5800" s="1"/>
      <c r="I5800" s="99"/>
      <c r="J5800" s="1"/>
      <c r="K5800" s="99"/>
      <c r="L5800" s="1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</row>
    <row r="5801" spans="4:35">
      <c r="D5801" s="1"/>
      <c r="E5801" s="1"/>
      <c r="F5801" s="1"/>
      <c r="G5801" s="1"/>
      <c r="H5801" s="1"/>
      <c r="I5801" s="99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</row>
    <row r="5802" spans="4:35">
      <c r="D5802" s="1"/>
      <c r="E5802" s="1"/>
      <c r="F5802" s="1"/>
      <c r="G5802" s="1"/>
      <c r="H5802" s="1"/>
      <c r="I5802" s="99"/>
      <c r="J5802" s="1"/>
      <c r="K5802" s="99"/>
      <c r="L5802" s="1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</row>
    <row r="5803" spans="4:35">
      <c r="D5803" s="1"/>
      <c r="E5803" s="1"/>
      <c r="F5803" s="1"/>
      <c r="G5803" s="1"/>
      <c r="H5803" s="1"/>
      <c r="I5803" s="99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</row>
    <row r="5804" spans="4:35">
      <c r="D5804" s="1"/>
      <c r="E5804" s="1"/>
      <c r="F5804" s="1"/>
      <c r="G5804" s="1"/>
      <c r="H5804" s="1"/>
      <c r="I5804" s="99"/>
      <c r="J5804" s="1"/>
      <c r="K5804" s="99"/>
      <c r="L5804" s="1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</row>
    <row r="5805" spans="4:35">
      <c r="D5805" s="1"/>
      <c r="E5805" s="1"/>
      <c r="F5805" s="1"/>
      <c r="G5805" s="1"/>
      <c r="H5805" s="1"/>
      <c r="I5805" s="99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</row>
    <row r="5806" spans="4:35">
      <c r="D5806" s="1"/>
      <c r="E5806" s="1"/>
      <c r="F5806" s="1"/>
      <c r="G5806" s="1"/>
      <c r="H5806" s="1"/>
      <c r="I5806" s="99"/>
      <c r="J5806" s="1"/>
      <c r="K5806" s="99"/>
      <c r="L5806" s="1"/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</row>
    <row r="5807" spans="4:35">
      <c r="D5807" s="1"/>
      <c r="E5807" s="1"/>
      <c r="F5807" s="1"/>
      <c r="G5807" s="1"/>
      <c r="H5807" s="1"/>
      <c r="I5807" s="99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</row>
    <row r="5808" spans="4:35">
      <c r="D5808" s="1"/>
      <c r="E5808" s="1"/>
      <c r="F5808" s="1"/>
      <c r="G5808" s="1"/>
      <c r="H5808" s="1"/>
      <c r="I5808" s="99"/>
      <c r="J5808" s="1"/>
      <c r="K5808" s="99"/>
      <c r="L5808" s="1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</row>
    <row r="5809" spans="4:35">
      <c r="D5809" s="1"/>
      <c r="E5809" s="1"/>
      <c r="F5809" s="1"/>
      <c r="G5809" s="1"/>
      <c r="H5809" s="1"/>
      <c r="I5809" s="99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</row>
    <row r="5810" spans="4:35">
      <c r="D5810" s="1"/>
      <c r="E5810" s="1"/>
      <c r="F5810" s="1"/>
      <c r="G5810" s="1"/>
      <c r="H5810" s="1"/>
      <c r="I5810" s="99"/>
      <c r="J5810" s="1"/>
      <c r="K5810" s="99"/>
      <c r="L5810" s="1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</row>
    <row r="5811" spans="4:35">
      <c r="D5811" s="1"/>
      <c r="E5811" s="1"/>
      <c r="F5811" s="1"/>
      <c r="G5811" s="1"/>
      <c r="H5811" s="1"/>
      <c r="I5811" s="99"/>
      <c r="J5811" s="1"/>
      <c r="K5811" s="99"/>
      <c r="L5811" s="1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</row>
    <row r="5812" spans="4:35">
      <c r="D5812" s="1"/>
      <c r="E5812" s="1"/>
      <c r="F5812" s="1"/>
      <c r="G5812" s="1"/>
      <c r="H5812" s="1"/>
      <c r="I5812" s="99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</row>
    <row r="5813" spans="4:35">
      <c r="D5813" s="1"/>
      <c r="E5813" s="1"/>
      <c r="F5813" s="1"/>
      <c r="G5813" s="1"/>
      <c r="H5813" s="1"/>
      <c r="I5813" s="99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</row>
    <row r="5814" spans="4:35">
      <c r="D5814" s="1"/>
      <c r="E5814" s="1"/>
      <c r="F5814" s="1"/>
      <c r="G5814" s="1"/>
      <c r="H5814" s="1"/>
      <c r="I5814" s="99"/>
      <c r="J5814" s="1"/>
      <c r="K5814" s="99"/>
      <c r="L5814" s="1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</row>
    <row r="5815" spans="4:35">
      <c r="D5815" s="1"/>
      <c r="E5815" s="1"/>
      <c r="F5815" s="1"/>
      <c r="G5815" s="1"/>
      <c r="H5815" s="1"/>
      <c r="I5815" s="99"/>
      <c r="J5815" s="1"/>
      <c r="K5815" s="1"/>
      <c r="L5815" s="1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</row>
    <row r="5816" spans="4:35">
      <c r="D5816" s="1"/>
      <c r="E5816" s="1"/>
      <c r="F5816" s="1"/>
      <c r="G5816" s="1"/>
      <c r="H5816" s="1"/>
      <c r="I5816" s="99"/>
      <c r="J5816" s="1"/>
      <c r="K5816" s="99"/>
      <c r="L5816" s="1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</row>
    <row r="5817" spans="4:35">
      <c r="D5817" s="1"/>
      <c r="E5817" s="1"/>
      <c r="F5817" s="1"/>
      <c r="G5817" s="1"/>
      <c r="H5817" s="1"/>
      <c r="I5817" s="99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</row>
    <row r="5818" spans="4:35">
      <c r="D5818" s="1"/>
      <c r="E5818" s="1"/>
      <c r="F5818" s="1"/>
      <c r="G5818" s="1"/>
      <c r="H5818" s="1"/>
      <c r="I5818" s="99"/>
      <c r="J5818" s="1"/>
      <c r="K5818" s="99"/>
      <c r="L5818" s="1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</row>
    <row r="5819" spans="4:35">
      <c r="D5819" s="1"/>
      <c r="E5819" s="1"/>
      <c r="F5819" s="1"/>
      <c r="G5819" s="1"/>
      <c r="H5819" s="1"/>
      <c r="I5819" s="99"/>
      <c r="J5819" s="1"/>
      <c r="K5819" s="1"/>
      <c r="L5819" s="1"/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</row>
    <row r="5820" spans="4:35">
      <c r="D5820" s="1"/>
      <c r="E5820" s="1"/>
      <c r="F5820" s="1"/>
      <c r="G5820" s="1"/>
      <c r="H5820" s="1"/>
      <c r="I5820" s="99"/>
      <c r="J5820" s="1"/>
      <c r="K5820" s="1"/>
      <c r="L5820" s="1"/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</row>
    <row r="5821" spans="4:35">
      <c r="D5821" s="1"/>
      <c r="E5821" s="1"/>
      <c r="F5821" s="1"/>
      <c r="G5821" s="1"/>
      <c r="H5821" s="1"/>
      <c r="I5821" s="99"/>
      <c r="J5821" s="1"/>
      <c r="K5821" s="99"/>
      <c r="L5821" s="1"/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</row>
    <row r="5822" spans="4:35">
      <c r="D5822" s="1"/>
      <c r="E5822" s="1"/>
      <c r="F5822" s="1"/>
      <c r="G5822" s="1"/>
      <c r="H5822" s="1"/>
      <c r="I5822" s="99"/>
      <c r="J5822" s="1"/>
      <c r="K5822" s="1"/>
      <c r="L5822" s="1"/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</row>
    <row r="5823" spans="4:35">
      <c r="D5823" s="1"/>
      <c r="E5823" s="1"/>
      <c r="F5823" s="1"/>
      <c r="G5823" s="1"/>
      <c r="H5823" s="1"/>
      <c r="I5823" s="99"/>
      <c r="J5823" s="1"/>
      <c r="K5823" s="1"/>
      <c r="L5823" s="1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</row>
    <row r="5824" spans="4:35">
      <c r="D5824" s="1"/>
      <c r="E5824" s="1"/>
      <c r="F5824" s="1"/>
      <c r="G5824" s="1"/>
      <c r="H5824" s="1"/>
      <c r="I5824" s="99"/>
      <c r="J5824" s="1"/>
      <c r="K5824" s="99"/>
      <c r="L5824" s="1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</row>
    <row r="5825" spans="4:35">
      <c r="D5825" s="1"/>
      <c r="E5825" s="1"/>
      <c r="F5825" s="1"/>
      <c r="G5825" s="1"/>
      <c r="H5825" s="1"/>
      <c r="I5825" s="99"/>
      <c r="J5825" s="1"/>
      <c r="K5825" s="99"/>
      <c r="L5825" s="1"/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</row>
    <row r="5826" spans="4:35">
      <c r="D5826" s="1"/>
      <c r="E5826" s="1"/>
      <c r="F5826" s="1"/>
      <c r="G5826" s="1"/>
      <c r="H5826" s="1"/>
      <c r="I5826" s="99"/>
      <c r="J5826" s="1"/>
      <c r="K5826" s="99"/>
      <c r="L5826" s="1"/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</row>
    <row r="5827" spans="4:35">
      <c r="D5827" s="1"/>
      <c r="E5827" s="1"/>
      <c r="F5827" s="1"/>
      <c r="G5827" s="1"/>
      <c r="H5827" s="1"/>
      <c r="I5827" s="99"/>
      <c r="J5827" s="1"/>
      <c r="K5827" s="1"/>
      <c r="L5827" s="1"/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</row>
    <row r="5828" spans="4:35">
      <c r="D5828" s="1"/>
      <c r="E5828" s="1"/>
      <c r="F5828" s="1"/>
      <c r="G5828" s="1"/>
      <c r="H5828" s="1"/>
      <c r="I5828" s="99"/>
      <c r="J5828" s="1"/>
      <c r="K5828" s="1"/>
      <c r="L5828" s="1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</row>
    <row r="5829" spans="4:35">
      <c r="D5829" s="1"/>
      <c r="E5829" s="1"/>
      <c r="F5829" s="1"/>
      <c r="G5829" s="1"/>
      <c r="H5829" s="1"/>
      <c r="I5829" s="99"/>
      <c r="J5829" s="1"/>
      <c r="K5829" s="99"/>
      <c r="L5829" s="1"/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</row>
    <row r="5830" spans="4:35">
      <c r="D5830" s="1"/>
      <c r="E5830" s="1"/>
      <c r="F5830" s="1"/>
      <c r="G5830" s="1"/>
      <c r="H5830" s="1"/>
      <c r="I5830" s="99"/>
      <c r="J5830" s="1"/>
      <c r="K5830" s="99"/>
      <c r="L5830" s="1"/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</row>
    <row r="5831" spans="4:35">
      <c r="D5831" s="1"/>
      <c r="E5831" s="1"/>
      <c r="F5831" s="1"/>
      <c r="G5831" s="1"/>
      <c r="H5831" s="1"/>
      <c r="I5831" s="99"/>
      <c r="J5831" s="1"/>
      <c r="K5831" s="99"/>
      <c r="L5831" s="1"/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</row>
    <row r="5832" spans="4:35">
      <c r="D5832" s="1"/>
      <c r="E5832" s="1"/>
      <c r="F5832" s="1"/>
      <c r="G5832" s="1"/>
      <c r="H5832" s="1"/>
      <c r="I5832" s="99"/>
      <c r="J5832" s="1"/>
      <c r="K5832" s="1"/>
      <c r="L5832" s="1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</row>
    <row r="5833" spans="4:35">
      <c r="D5833" s="1"/>
      <c r="E5833" s="1"/>
      <c r="F5833" s="1"/>
      <c r="G5833" s="1"/>
      <c r="H5833" s="1"/>
      <c r="I5833" s="99"/>
      <c r="J5833" s="1"/>
      <c r="K5833" s="99"/>
      <c r="L5833" s="1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</row>
    <row r="5834" spans="4:35">
      <c r="D5834" s="1"/>
      <c r="E5834" s="1"/>
      <c r="F5834" s="1"/>
      <c r="G5834" s="1"/>
      <c r="H5834" s="1"/>
      <c r="I5834" s="99"/>
      <c r="J5834" s="1"/>
      <c r="K5834" s="99"/>
      <c r="L5834" s="1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</row>
    <row r="5835" spans="4:35">
      <c r="D5835" s="1"/>
      <c r="E5835" s="1"/>
      <c r="F5835" s="1"/>
      <c r="G5835" s="1"/>
      <c r="H5835" s="1"/>
      <c r="I5835" s="99"/>
      <c r="J5835" s="1"/>
      <c r="K5835" s="99"/>
      <c r="L5835" s="1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</row>
    <row r="5836" spans="4:35">
      <c r="D5836" s="1"/>
      <c r="E5836" s="1"/>
      <c r="F5836" s="1"/>
      <c r="G5836" s="1"/>
      <c r="H5836" s="1"/>
      <c r="I5836" s="99"/>
      <c r="J5836" s="1"/>
      <c r="K5836" s="99"/>
      <c r="L5836" s="1"/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</row>
    <row r="5837" spans="4:35">
      <c r="D5837" s="1"/>
      <c r="E5837" s="1"/>
      <c r="F5837" s="1"/>
      <c r="G5837" s="1"/>
      <c r="H5837" s="1"/>
      <c r="I5837" s="99"/>
      <c r="J5837" s="1"/>
      <c r="K5837" s="99"/>
      <c r="L5837" s="1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</row>
    <row r="5838" spans="4:35">
      <c r="D5838" s="1"/>
      <c r="E5838" s="1"/>
      <c r="F5838" s="1"/>
      <c r="G5838" s="1"/>
      <c r="H5838" s="1"/>
      <c r="I5838" s="99"/>
      <c r="J5838" s="1"/>
      <c r="K5838" s="99"/>
      <c r="L5838" s="1"/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</row>
    <row r="5839" spans="4:35">
      <c r="D5839" s="1"/>
      <c r="E5839" s="1"/>
      <c r="F5839" s="1"/>
      <c r="G5839" s="1"/>
      <c r="H5839" s="1"/>
      <c r="I5839" s="99"/>
      <c r="J5839" s="1"/>
      <c r="K5839" s="1"/>
      <c r="L5839" s="1"/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</row>
    <row r="5840" spans="4:35">
      <c r="D5840" s="1"/>
      <c r="E5840" s="1"/>
      <c r="F5840" s="1"/>
      <c r="G5840" s="1"/>
      <c r="H5840" s="1"/>
      <c r="I5840" s="99"/>
      <c r="J5840" s="1"/>
      <c r="K5840" s="99"/>
      <c r="L5840" s="1"/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</row>
    <row r="5841" spans="4:35">
      <c r="D5841" s="1"/>
      <c r="E5841" s="1"/>
      <c r="F5841" s="1"/>
      <c r="G5841" s="1"/>
      <c r="H5841" s="1"/>
      <c r="I5841" s="99"/>
      <c r="J5841" s="1"/>
      <c r="K5841" s="1"/>
      <c r="L5841" s="1"/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</row>
    <row r="5842" spans="4:35">
      <c r="D5842" s="1"/>
      <c r="E5842" s="1"/>
      <c r="F5842" s="1"/>
      <c r="G5842" s="1"/>
      <c r="H5842" s="1"/>
      <c r="I5842" s="99"/>
      <c r="J5842" s="1"/>
      <c r="K5842" s="99"/>
      <c r="L5842" s="1"/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</row>
    <row r="5843" spans="4:35">
      <c r="D5843" s="1"/>
      <c r="E5843" s="1"/>
      <c r="F5843" s="1"/>
      <c r="G5843" s="1"/>
      <c r="H5843" s="1"/>
      <c r="I5843" s="99"/>
      <c r="J5843" s="1"/>
      <c r="K5843" s="1"/>
      <c r="L5843" s="1"/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</row>
    <row r="5844" spans="4:35">
      <c r="D5844" s="1"/>
      <c r="E5844" s="1"/>
      <c r="F5844" s="1"/>
      <c r="G5844" s="1"/>
      <c r="H5844" s="1"/>
      <c r="I5844" s="99"/>
      <c r="J5844" s="1"/>
      <c r="K5844" s="99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</row>
    <row r="5845" spans="4:35">
      <c r="D5845" s="1"/>
      <c r="E5845" s="1"/>
      <c r="F5845" s="1"/>
      <c r="G5845" s="1"/>
      <c r="H5845" s="1"/>
      <c r="I5845" s="99"/>
      <c r="J5845" s="1"/>
      <c r="K5845" s="1"/>
      <c r="L5845" s="1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</row>
    <row r="5846" spans="4:35">
      <c r="D5846" s="1"/>
      <c r="E5846" s="1"/>
      <c r="F5846" s="1"/>
      <c r="G5846" s="1"/>
      <c r="H5846" s="1"/>
      <c r="I5846" s="99"/>
      <c r="J5846" s="1"/>
      <c r="K5846" s="99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</row>
    <row r="5847" spans="4:35">
      <c r="D5847" s="1"/>
      <c r="E5847" s="1"/>
      <c r="F5847" s="1"/>
      <c r="G5847" s="1"/>
      <c r="H5847" s="1"/>
      <c r="I5847" s="99"/>
      <c r="J5847" s="1"/>
      <c r="K5847" s="99"/>
      <c r="L5847" s="1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</row>
    <row r="5848" spans="4:35">
      <c r="D5848" s="1"/>
      <c r="E5848" s="1"/>
      <c r="F5848" s="1"/>
      <c r="G5848" s="1"/>
      <c r="H5848" s="1"/>
      <c r="I5848" s="99"/>
      <c r="J5848" s="1"/>
      <c r="K5848" s="99"/>
      <c r="L5848" s="1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</row>
    <row r="5849" spans="4:35">
      <c r="D5849" s="1"/>
      <c r="E5849" s="1"/>
      <c r="F5849" s="1"/>
      <c r="G5849" s="1"/>
      <c r="H5849" s="1"/>
      <c r="I5849" s="99"/>
      <c r="J5849" s="1"/>
      <c r="K5849" s="99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</row>
    <row r="5850" spans="4:35">
      <c r="D5850" s="1"/>
      <c r="E5850" s="1"/>
      <c r="F5850" s="1"/>
      <c r="G5850" s="1"/>
      <c r="H5850" s="1"/>
      <c r="I5850" s="99"/>
      <c r="J5850" s="1"/>
      <c r="K5850" s="99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</row>
    <row r="5851" spans="4:35">
      <c r="D5851" s="1"/>
      <c r="E5851" s="1"/>
      <c r="F5851" s="1"/>
      <c r="G5851" s="1"/>
      <c r="H5851" s="1"/>
      <c r="I5851" s="99"/>
      <c r="J5851" s="1"/>
      <c r="K5851" s="1"/>
      <c r="L5851" s="1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</row>
    <row r="5852" spans="4:35">
      <c r="D5852" s="1"/>
      <c r="E5852" s="1"/>
      <c r="F5852" s="1"/>
      <c r="G5852" s="1"/>
      <c r="H5852" s="1"/>
      <c r="I5852" s="99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</row>
    <row r="5853" spans="4:35">
      <c r="D5853" s="1"/>
      <c r="E5853" s="1"/>
      <c r="F5853" s="1"/>
      <c r="G5853" s="1"/>
      <c r="H5853" s="1"/>
      <c r="I5853" s="99"/>
      <c r="J5853" s="1"/>
      <c r="K5853" s="99"/>
      <c r="L5853" s="1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</row>
    <row r="5854" spans="4:35">
      <c r="D5854" s="1"/>
      <c r="E5854" s="1"/>
      <c r="F5854" s="1"/>
      <c r="G5854" s="1"/>
      <c r="H5854" s="1"/>
      <c r="I5854" s="99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</row>
    <row r="5855" spans="4:35">
      <c r="D5855" s="1"/>
      <c r="E5855" s="1"/>
      <c r="F5855" s="1"/>
      <c r="G5855" s="1"/>
      <c r="H5855" s="1"/>
      <c r="I5855" s="99"/>
      <c r="J5855" s="1"/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</row>
    <row r="5856" spans="4:35">
      <c r="D5856" s="1"/>
      <c r="E5856" s="1"/>
      <c r="F5856" s="1"/>
      <c r="G5856" s="1"/>
      <c r="H5856" s="1"/>
      <c r="I5856" s="99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</row>
    <row r="5857" spans="4:35">
      <c r="D5857" s="1"/>
      <c r="E5857" s="1"/>
      <c r="F5857" s="1"/>
      <c r="G5857" s="1"/>
      <c r="H5857" s="1"/>
      <c r="I5857" s="99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</row>
    <row r="5858" spans="4:35">
      <c r="D5858" s="1"/>
      <c r="E5858" s="1"/>
      <c r="F5858" s="1"/>
      <c r="G5858" s="1"/>
      <c r="H5858" s="1"/>
      <c r="I5858" s="99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</row>
    <row r="5859" spans="4:35">
      <c r="D5859" s="1"/>
      <c r="E5859" s="1"/>
      <c r="F5859" s="1"/>
      <c r="G5859" s="1"/>
      <c r="H5859" s="1"/>
      <c r="I5859" s="99"/>
      <c r="J5859" s="1"/>
      <c r="K5859" s="1"/>
      <c r="L5859" s="1"/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</row>
    <row r="5860" spans="4:35">
      <c r="D5860" s="1"/>
      <c r="E5860" s="1"/>
      <c r="F5860" s="1"/>
      <c r="G5860" s="1"/>
      <c r="H5860" s="1"/>
      <c r="I5860" s="99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</row>
    <row r="5861" spans="4:35">
      <c r="D5861" s="1"/>
      <c r="E5861" s="1"/>
      <c r="F5861" s="1"/>
      <c r="G5861" s="1"/>
      <c r="H5861" s="1"/>
      <c r="I5861" s="99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</row>
    <row r="5862" spans="4:35">
      <c r="D5862" s="1"/>
      <c r="E5862" s="1"/>
      <c r="F5862" s="1"/>
      <c r="G5862" s="1"/>
      <c r="H5862" s="1"/>
      <c r="I5862" s="99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</row>
    <row r="5863" spans="4:35">
      <c r="D5863" s="1"/>
      <c r="E5863" s="1"/>
      <c r="F5863" s="1"/>
      <c r="G5863" s="1"/>
      <c r="H5863" s="1"/>
      <c r="I5863" s="99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</row>
    <row r="5864" spans="4:35">
      <c r="D5864" s="1"/>
      <c r="E5864" s="1"/>
      <c r="F5864" s="1"/>
      <c r="G5864" s="1"/>
      <c r="H5864" s="1"/>
      <c r="I5864" s="99"/>
      <c r="J5864" s="1"/>
      <c r="K5864" s="1"/>
      <c r="L5864" s="1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</row>
    <row r="5865" spans="4:35">
      <c r="D5865" s="1"/>
      <c r="E5865" s="1"/>
      <c r="F5865" s="1"/>
      <c r="G5865" s="1"/>
      <c r="H5865" s="1"/>
      <c r="I5865" s="99"/>
      <c r="J5865" s="1"/>
      <c r="K5865" s="99"/>
      <c r="L5865" s="1"/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</row>
    <row r="5866" spans="4:35">
      <c r="D5866" s="1"/>
      <c r="E5866" s="1"/>
      <c r="F5866" s="1"/>
      <c r="G5866" s="1"/>
      <c r="H5866" s="1"/>
      <c r="I5866" s="99"/>
      <c r="J5866" s="1"/>
      <c r="K5866" s="1"/>
      <c r="L5866" s="1"/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</row>
    <row r="5867" spans="4:35">
      <c r="D5867" s="1"/>
      <c r="E5867" s="1"/>
      <c r="F5867" s="1"/>
      <c r="G5867" s="1"/>
      <c r="H5867" s="1"/>
      <c r="I5867" s="99"/>
      <c r="J5867" s="1"/>
      <c r="K5867" s="1"/>
      <c r="L5867" s="1"/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</row>
    <row r="5868" spans="4:35">
      <c r="D5868" s="1"/>
      <c r="E5868" s="1"/>
      <c r="F5868" s="1"/>
      <c r="G5868" s="1"/>
      <c r="H5868" s="1"/>
      <c r="I5868" s="99"/>
      <c r="J5868" s="1"/>
      <c r="K5868" s="1"/>
      <c r="L5868" s="1"/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</row>
    <row r="5869" spans="4:35">
      <c r="D5869" s="1"/>
      <c r="E5869" s="1"/>
      <c r="F5869" s="1"/>
      <c r="G5869" s="1"/>
      <c r="H5869" s="1"/>
      <c r="I5869" s="99"/>
      <c r="J5869" s="1"/>
      <c r="K5869" s="1"/>
      <c r="L5869" s="1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</row>
    <row r="5870" spans="4:35">
      <c r="D5870" s="1"/>
      <c r="E5870" s="1"/>
      <c r="F5870" s="1"/>
      <c r="G5870" s="1"/>
      <c r="H5870" s="1"/>
      <c r="I5870" s="99"/>
      <c r="J5870" s="1"/>
      <c r="K5870" s="1"/>
      <c r="L5870" s="1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</row>
    <row r="5871" spans="4:35">
      <c r="D5871" s="1"/>
      <c r="E5871" s="1"/>
      <c r="F5871" s="1"/>
      <c r="G5871" s="1"/>
      <c r="H5871" s="1"/>
      <c r="I5871" s="99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</row>
    <row r="5872" spans="4:35">
      <c r="D5872" s="1"/>
      <c r="E5872" s="1"/>
      <c r="F5872" s="1"/>
      <c r="G5872" s="1"/>
      <c r="H5872" s="1"/>
      <c r="I5872" s="99"/>
      <c r="J5872" s="1"/>
      <c r="K5872" s="1"/>
      <c r="L5872" s="1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</row>
    <row r="5873" spans="4:35">
      <c r="D5873" s="1"/>
      <c r="E5873" s="1"/>
      <c r="F5873" s="1"/>
      <c r="G5873" s="1"/>
      <c r="H5873" s="1"/>
      <c r="I5873" s="99"/>
      <c r="J5873" s="1"/>
      <c r="K5873" s="1"/>
      <c r="L5873" s="1"/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</row>
    <row r="5874" spans="4:35">
      <c r="D5874" s="1"/>
      <c r="E5874" s="1"/>
      <c r="F5874" s="1"/>
      <c r="G5874" s="1"/>
      <c r="H5874" s="1"/>
      <c r="I5874" s="99"/>
      <c r="J5874" s="1"/>
      <c r="K5874" s="1"/>
      <c r="L5874" s="1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</row>
    <row r="5875" spans="4:35">
      <c r="D5875" s="1"/>
      <c r="E5875" s="1"/>
      <c r="F5875" s="1"/>
      <c r="G5875" s="1"/>
      <c r="H5875" s="1"/>
      <c r="I5875" s="99"/>
      <c r="J5875" s="1"/>
      <c r="K5875" s="99"/>
      <c r="L5875" s="1"/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</row>
    <row r="5876" spans="4:35">
      <c r="D5876" s="1"/>
      <c r="E5876" s="1"/>
      <c r="F5876" s="1"/>
      <c r="G5876" s="1"/>
      <c r="H5876" s="1"/>
      <c r="I5876" s="99"/>
      <c r="J5876" s="1"/>
      <c r="K5876" s="1"/>
      <c r="L5876" s="1"/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</row>
    <row r="5877" spans="4:35">
      <c r="D5877" s="1"/>
      <c r="E5877" s="1"/>
      <c r="F5877" s="1"/>
      <c r="G5877" s="1"/>
      <c r="H5877" s="1"/>
      <c r="I5877" s="99"/>
      <c r="J5877" s="1"/>
      <c r="K5877" s="99"/>
      <c r="L5877" s="1"/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</row>
    <row r="5878" spans="4:35">
      <c r="D5878" s="1"/>
      <c r="E5878" s="1"/>
      <c r="F5878" s="1"/>
      <c r="G5878" s="1"/>
      <c r="H5878" s="1"/>
      <c r="I5878" s="99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</row>
    <row r="5879" spans="4:35">
      <c r="D5879" s="1"/>
      <c r="E5879" s="1"/>
      <c r="F5879" s="1"/>
      <c r="G5879" s="1"/>
      <c r="H5879" s="1"/>
      <c r="I5879" s="99"/>
      <c r="J5879" s="1"/>
      <c r="K5879" s="1"/>
      <c r="L5879" s="1"/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</row>
    <row r="5880" spans="4:35">
      <c r="D5880" s="1"/>
      <c r="E5880" s="1"/>
      <c r="F5880" s="1"/>
      <c r="G5880" s="1"/>
      <c r="H5880" s="1"/>
      <c r="I5880" s="99"/>
      <c r="J5880" s="1"/>
      <c r="K5880" s="1"/>
      <c r="L5880" s="1"/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</row>
    <row r="5881" spans="4:35">
      <c r="D5881" s="1"/>
      <c r="E5881" s="1"/>
      <c r="F5881" s="1"/>
      <c r="G5881" s="1"/>
      <c r="H5881" s="1"/>
      <c r="I5881" s="99"/>
      <c r="J5881" s="1"/>
      <c r="K5881" s="1"/>
      <c r="L5881" s="1"/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</row>
    <row r="5882" spans="4:35">
      <c r="D5882" s="1"/>
      <c r="E5882" s="1"/>
      <c r="F5882" s="1"/>
      <c r="G5882" s="1"/>
      <c r="H5882" s="1"/>
      <c r="I5882" s="99"/>
      <c r="J5882" s="1"/>
      <c r="K5882" s="1"/>
      <c r="L5882" s="1"/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</row>
    <row r="5883" spans="4:35">
      <c r="D5883" s="1"/>
      <c r="E5883" s="1"/>
      <c r="F5883" s="1"/>
      <c r="G5883" s="1"/>
      <c r="H5883" s="1"/>
      <c r="I5883" s="99"/>
      <c r="J5883" s="1"/>
      <c r="K5883" s="1"/>
      <c r="L5883" s="1"/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</row>
    <row r="5884" spans="4:35">
      <c r="D5884" s="1"/>
      <c r="E5884" s="1"/>
      <c r="F5884" s="1"/>
      <c r="G5884" s="1"/>
      <c r="H5884" s="1"/>
      <c r="I5884" s="99"/>
      <c r="J5884" s="1"/>
      <c r="K5884" s="99"/>
      <c r="L5884" s="1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</row>
    <row r="5885" spans="4:35">
      <c r="D5885" s="1"/>
      <c r="E5885" s="1"/>
      <c r="F5885" s="1"/>
      <c r="G5885" s="1"/>
      <c r="H5885" s="1"/>
      <c r="I5885" s="99"/>
      <c r="J5885" s="1"/>
      <c r="K5885" s="1"/>
      <c r="L5885" s="1"/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</row>
    <row r="5886" spans="4:35">
      <c r="D5886" s="1"/>
      <c r="E5886" s="1"/>
      <c r="F5886" s="1"/>
      <c r="G5886" s="1"/>
      <c r="H5886" s="1"/>
      <c r="I5886" s="99"/>
      <c r="J5886" s="1"/>
      <c r="K5886" s="99"/>
      <c r="L5886" s="1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</row>
    <row r="5887" spans="4:35">
      <c r="D5887" s="1"/>
      <c r="E5887" s="1"/>
      <c r="F5887" s="1"/>
      <c r="G5887" s="1"/>
      <c r="H5887" s="1"/>
      <c r="I5887" s="99"/>
      <c r="J5887" s="1"/>
      <c r="K5887" s="1"/>
      <c r="L5887" s="1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</row>
    <row r="5888" spans="4:35">
      <c r="D5888" s="1"/>
      <c r="E5888" s="1"/>
      <c r="F5888" s="1"/>
      <c r="G5888" s="1"/>
      <c r="H5888" s="1"/>
      <c r="I5888" s="99"/>
      <c r="J5888" s="1"/>
      <c r="K5888" s="99"/>
      <c r="L5888" s="1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</row>
    <row r="5889" spans="4:35">
      <c r="D5889" s="1"/>
      <c r="E5889" s="1"/>
      <c r="F5889" s="1"/>
      <c r="G5889" s="1"/>
      <c r="H5889" s="1"/>
      <c r="I5889" s="99"/>
      <c r="J5889" s="1"/>
      <c r="K5889" s="99"/>
      <c r="L5889" s="1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</row>
    <row r="5890" spans="4:35">
      <c r="D5890" s="1"/>
      <c r="E5890" s="1"/>
      <c r="F5890" s="1"/>
      <c r="G5890" s="1"/>
      <c r="H5890" s="1"/>
      <c r="I5890" s="99"/>
      <c r="J5890" s="1"/>
      <c r="K5890" s="99"/>
      <c r="L5890" s="1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</row>
    <row r="5891" spans="4:35">
      <c r="D5891" s="1"/>
      <c r="E5891" s="1"/>
      <c r="F5891" s="1"/>
      <c r="G5891" s="1"/>
      <c r="H5891" s="1"/>
      <c r="I5891" s="99"/>
      <c r="J5891" s="1"/>
      <c r="K5891" s="99"/>
      <c r="L5891" s="1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</row>
    <row r="5892" spans="4:35">
      <c r="D5892" s="1"/>
      <c r="E5892" s="1"/>
      <c r="F5892" s="1"/>
      <c r="G5892" s="1"/>
      <c r="H5892" s="1"/>
      <c r="I5892" s="99"/>
      <c r="J5892" s="1"/>
      <c r="K5892" s="99"/>
      <c r="L5892" s="1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</row>
    <row r="5893" spans="4:35">
      <c r="D5893" s="1"/>
      <c r="E5893" s="1"/>
      <c r="F5893" s="1"/>
      <c r="G5893" s="1"/>
      <c r="H5893" s="1"/>
      <c r="I5893" s="99"/>
      <c r="J5893" s="1"/>
      <c r="K5893" s="99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</row>
    <row r="5894" spans="4:35">
      <c r="D5894" s="1"/>
      <c r="E5894" s="1"/>
      <c r="F5894" s="1"/>
      <c r="G5894" s="1"/>
      <c r="H5894" s="1"/>
      <c r="I5894" s="99"/>
      <c r="J5894" s="1"/>
      <c r="K5894" s="1"/>
      <c r="L5894" s="1"/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</row>
    <row r="5895" spans="4:35">
      <c r="D5895" s="1"/>
      <c r="E5895" s="1"/>
      <c r="F5895" s="1"/>
      <c r="G5895" s="1"/>
      <c r="H5895" s="1"/>
      <c r="I5895" s="99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</row>
    <row r="5896" spans="4:35">
      <c r="D5896" s="1"/>
      <c r="E5896" s="1"/>
      <c r="F5896" s="1"/>
      <c r="G5896" s="1"/>
      <c r="H5896" s="1"/>
      <c r="I5896" s="99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</row>
    <row r="5897" spans="4:35">
      <c r="D5897" s="1"/>
      <c r="E5897" s="1"/>
      <c r="F5897" s="1"/>
      <c r="G5897" s="1"/>
      <c r="H5897" s="1"/>
      <c r="I5897" s="99"/>
      <c r="J5897" s="1"/>
      <c r="K5897" s="99"/>
      <c r="L5897" s="1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</row>
    <row r="5898" spans="4:35">
      <c r="D5898" s="1"/>
      <c r="E5898" s="1"/>
      <c r="F5898" s="1"/>
      <c r="G5898" s="1"/>
      <c r="H5898" s="1"/>
      <c r="I5898" s="99"/>
      <c r="J5898" s="1"/>
      <c r="K5898" s="99"/>
      <c r="L5898" s="1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</row>
    <row r="5899" spans="4:35">
      <c r="D5899" s="1"/>
      <c r="E5899" s="1"/>
      <c r="F5899" s="1"/>
      <c r="G5899" s="1"/>
      <c r="H5899" s="1"/>
      <c r="I5899" s="99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</row>
    <row r="5900" spans="4:35">
      <c r="D5900" s="1"/>
      <c r="E5900" s="1"/>
      <c r="F5900" s="1"/>
      <c r="G5900" s="1"/>
      <c r="H5900" s="1"/>
      <c r="I5900" s="99"/>
      <c r="J5900" s="1"/>
      <c r="K5900" s="1"/>
      <c r="L5900" s="1"/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</row>
    <row r="5901" spans="4:35">
      <c r="D5901" s="1"/>
      <c r="E5901" s="1"/>
      <c r="F5901" s="1"/>
      <c r="G5901" s="1"/>
      <c r="H5901" s="1"/>
      <c r="I5901" s="99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</row>
    <row r="5902" spans="4:35">
      <c r="D5902" s="1"/>
      <c r="E5902" s="1"/>
      <c r="F5902" s="1"/>
      <c r="G5902" s="1"/>
      <c r="H5902" s="1"/>
      <c r="I5902" s="99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</row>
    <row r="5903" spans="4:35">
      <c r="D5903" s="1"/>
      <c r="E5903" s="1"/>
      <c r="F5903" s="1"/>
      <c r="G5903" s="1"/>
      <c r="H5903" s="1"/>
      <c r="I5903" s="99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</row>
    <row r="5904" spans="4:35">
      <c r="D5904" s="1"/>
      <c r="E5904" s="1"/>
      <c r="F5904" s="1"/>
      <c r="G5904" s="1"/>
      <c r="H5904" s="1"/>
      <c r="I5904" s="99"/>
      <c r="J5904" s="1"/>
      <c r="K5904" s="1"/>
      <c r="L5904" s="1"/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</row>
    <row r="5905" spans="4:35">
      <c r="D5905" s="1"/>
      <c r="E5905" s="1"/>
      <c r="F5905" s="1"/>
      <c r="G5905" s="1"/>
      <c r="H5905" s="1"/>
      <c r="I5905" s="99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</row>
    <row r="5906" spans="4:35">
      <c r="D5906" s="1"/>
      <c r="E5906" s="1"/>
      <c r="F5906" s="1"/>
      <c r="G5906" s="1"/>
      <c r="H5906" s="1"/>
      <c r="I5906" s="99"/>
      <c r="J5906" s="1"/>
      <c r="K5906" s="99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</row>
    <row r="5907" spans="4:35">
      <c r="D5907" s="1"/>
      <c r="E5907" s="1"/>
      <c r="F5907" s="1"/>
      <c r="G5907" s="1"/>
      <c r="H5907" s="1"/>
      <c r="I5907" s="99"/>
      <c r="J5907" s="1"/>
      <c r="K5907" s="99"/>
      <c r="L5907" s="1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</row>
    <row r="5908" spans="4:35">
      <c r="D5908" s="1"/>
      <c r="E5908" s="1"/>
      <c r="F5908" s="1"/>
      <c r="G5908" s="1"/>
      <c r="H5908" s="1"/>
      <c r="I5908" s="99"/>
      <c r="J5908" s="1"/>
      <c r="K5908" s="99"/>
      <c r="L5908" s="1"/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</row>
    <row r="5909" spans="4:35">
      <c r="D5909" s="1"/>
      <c r="E5909" s="1"/>
      <c r="F5909" s="1"/>
      <c r="G5909" s="1"/>
      <c r="H5909" s="1"/>
      <c r="I5909" s="99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</row>
    <row r="5910" spans="4:35">
      <c r="D5910" s="1"/>
      <c r="E5910" s="1"/>
      <c r="F5910" s="1"/>
      <c r="G5910" s="1"/>
      <c r="H5910" s="1"/>
      <c r="I5910" s="99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</row>
    <row r="5911" spans="4:35">
      <c r="D5911" s="1"/>
      <c r="E5911" s="1"/>
      <c r="F5911" s="1"/>
      <c r="G5911" s="1"/>
      <c r="H5911" s="1"/>
      <c r="I5911" s="99"/>
      <c r="J5911" s="1"/>
      <c r="K5911" s="99"/>
      <c r="L5911" s="1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</row>
    <row r="5912" spans="4:35">
      <c r="D5912" s="1"/>
      <c r="E5912" s="1"/>
      <c r="F5912" s="1"/>
      <c r="G5912" s="1"/>
      <c r="H5912" s="1"/>
      <c r="I5912" s="99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</row>
    <row r="5913" spans="4:35">
      <c r="D5913" s="1"/>
      <c r="E5913" s="1"/>
      <c r="F5913" s="1"/>
      <c r="G5913" s="1"/>
      <c r="H5913" s="1"/>
      <c r="I5913" s="99"/>
      <c r="J5913" s="1"/>
      <c r="K5913" s="99"/>
      <c r="L5913" s="1"/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</row>
    <row r="5914" spans="4:35">
      <c r="D5914" s="1"/>
      <c r="E5914" s="1"/>
      <c r="F5914" s="1"/>
      <c r="G5914" s="1"/>
      <c r="H5914" s="1"/>
      <c r="I5914" s="99"/>
      <c r="J5914" s="1"/>
      <c r="K5914" s="99"/>
      <c r="L5914" s="1"/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</row>
    <row r="5915" spans="4:35">
      <c r="D5915" s="1"/>
      <c r="E5915" s="1"/>
      <c r="F5915" s="1"/>
      <c r="G5915" s="1"/>
      <c r="H5915" s="1"/>
      <c r="I5915" s="99"/>
      <c r="J5915" s="1"/>
      <c r="K5915" s="1"/>
      <c r="L5915" s="1"/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</row>
    <row r="5916" spans="4:35">
      <c r="D5916" s="1"/>
      <c r="E5916" s="1"/>
      <c r="F5916" s="1"/>
      <c r="G5916" s="1"/>
      <c r="H5916" s="1"/>
      <c r="I5916" s="99"/>
      <c r="J5916" s="1"/>
      <c r="K5916" s="99"/>
      <c r="L5916" s="1"/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</row>
    <row r="5917" spans="4:35">
      <c r="D5917" s="1"/>
      <c r="E5917" s="1"/>
      <c r="F5917" s="1"/>
      <c r="G5917" s="1"/>
      <c r="H5917" s="1"/>
      <c r="I5917" s="99"/>
      <c r="J5917" s="1"/>
      <c r="K5917" s="99"/>
      <c r="L5917" s="1"/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</row>
    <row r="5918" spans="4:35">
      <c r="D5918" s="1"/>
      <c r="E5918" s="1"/>
      <c r="F5918" s="1"/>
      <c r="G5918" s="1"/>
      <c r="H5918" s="1"/>
      <c r="I5918" s="99"/>
      <c r="J5918" s="1"/>
      <c r="K5918" s="99"/>
      <c r="L5918" s="1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</row>
    <row r="5919" spans="4:35">
      <c r="D5919" s="1"/>
      <c r="E5919" s="1"/>
      <c r="F5919" s="1"/>
      <c r="G5919" s="1"/>
      <c r="H5919" s="1"/>
      <c r="I5919" s="99"/>
      <c r="J5919" s="1"/>
      <c r="K5919" s="1"/>
      <c r="L5919" s="1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</row>
    <row r="5920" spans="4:35">
      <c r="D5920" s="1"/>
      <c r="E5920" s="1"/>
      <c r="F5920" s="1"/>
      <c r="G5920" s="1"/>
      <c r="H5920" s="1"/>
      <c r="I5920" s="99"/>
      <c r="J5920" s="1"/>
      <c r="K5920" s="1"/>
      <c r="L5920" s="1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</row>
    <row r="5921" spans="4:35">
      <c r="D5921" s="1"/>
      <c r="E5921" s="1"/>
      <c r="F5921" s="1"/>
      <c r="G5921" s="1"/>
      <c r="H5921" s="1"/>
      <c r="I5921" s="99"/>
      <c r="J5921" s="1"/>
      <c r="K5921" s="99"/>
      <c r="L5921" s="1"/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</row>
    <row r="5922" spans="4:35">
      <c r="D5922" s="1"/>
      <c r="E5922" s="1"/>
      <c r="F5922" s="1"/>
      <c r="G5922" s="1"/>
      <c r="H5922" s="1"/>
      <c r="I5922" s="99"/>
      <c r="J5922" s="1"/>
      <c r="K5922" s="99"/>
      <c r="L5922" s="1"/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</row>
    <row r="5923" spans="4:35">
      <c r="D5923" s="1"/>
      <c r="E5923" s="1"/>
      <c r="F5923" s="1"/>
      <c r="G5923" s="1"/>
      <c r="H5923" s="1"/>
      <c r="I5923" s="99"/>
      <c r="J5923" s="1"/>
      <c r="K5923" s="99"/>
      <c r="L5923" s="1"/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</row>
    <row r="5924" spans="4:35">
      <c r="D5924" s="1"/>
      <c r="E5924" s="1"/>
      <c r="F5924" s="1"/>
      <c r="G5924" s="1"/>
      <c r="H5924" s="1"/>
      <c r="I5924" s="99"/>
      <c r="J5924" s="1"/>
      <c r="K5924" s="1"/>
      <c r="L5924" s="1"/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</row>
    <row r="5925" spans="4:35">
      <c r="D5925" s="1"/>
      <c r="E5925" s="1"/>
      <c r="F5925" s="1"/>
      <c r="G5925" s="1"/>
      <c r="H5925" s="1"/>
      <c r="I5925" s="99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</row>
    <row r="5926" spans="4:35">
      <c r="D5926" s="1"/>
      <c r="E5926" s="1"/>
      <c r="F5926" s="1"/>
      <c r="G5926" s="1"/>
      <c r="H5926" s="1"/>
      <c r="I5926" s="99"/>
      <c r="J5926" s="1"/>
      <c r="K5926" s="1"/>
      <c r="L5926" s="1"/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</row>
    <row r="5927" spans="4:35">
      <c r="D5927" s="1"/>
      <c r="E5927" s="1"/>
      <c r="F5927" s="1"/>
      <c r="G5927" s="1"/>
      <c r="H5927" s="1"/>
      <c r="I5927" s="99"/>
      <c r="J5927" s="1"/>
      <c r="K5927" s="99"/>
      <c r="L5927" s="1"/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</row>
    <row r="5928" spans="4:35">
      <c r="D5928" s="1"/>
      <c r="E5928" s="1"/>
      <c r="F5928" s="1"/>
      <c r="G5928" s="1"/>
      <c r="H5928" s="1"/>
      <c r="I5928" s="99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</row>
    <row r="5929" spans="4:35">
      <c r="D5929" s="1"/>
      <c r="E5929" s="1"/>
      <c r="F5929" s="1"/>
      <c r="G5929" s="1"/>
      <c r="H5929" s="1"/>
      <c r="I5929" s="99"/>
      <c r="J5929" s="1"/>
      <c r="K5929" s="99"/>
      <c r="L5929" s="1"/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</row>
    <row r="5930" spans="4:35">
      <c r="D5930" s="1"/>
      <c r="E5930" s="1"/>
      <c r="F5930" s="1"/>
      <c r="G5930" s="1"/>
      <c r="H5930" s="1"/>
      <c r="I5930" s="99"/>
      <c r="J5930" s="1"/>
      <c r="K5930" s="99"/>
      <c r="L5930" s="1"/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</row>
    <row r="5931" spans="4:35">
      <c r="D5931" s="1"/>
      <c r="E5931" s="1"/>
      <c r="F5931" s="1"/>
      <c r="G5931" s="1"/>
      <c r="H5931" s="1"/>
      <c r="I5931" s="99"/>
      <c r="J5931" s="1"/>
      <c r="K5931" s="99"/>
      <c r="L5931" s="1"/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</row>
    <row r="5932" spans="4:35">
      <c r="D5932" s="1"/>
      <c r="E5932" s="1"/>
      <c r="F5932" s="1"/>
      <c r="G5932" s="1"/>
      <c r="H5932" s="1"/>
      <c r="I5932" s="99"/>
      <c r="J5932" s="1"/>
      <c r="K5932" s="99"/>
      <c r="L5932" s="1"/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</row>
    <row r="5933" spans="4:35">
      <c r="D5933" s="1"/>
      <c r="E5933" s="1"/>
      <c r="F5933" s="1"/>
      <c r="G5933" s="1"/>
      <c r="H5933" s="1"/>
      <c r="I5933" s="99"/>
      <c r="J5933" s="1"/>
      <c r="K5933" s="1"/>
      <c r="L5933" s="1"/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</row>
    <row r="5934" spans="4:35">
      <c r="D5934" s="1"/>
      <c r="E5934" s="1"/>
      <c r="F5934" s="1"/>
      <c r="G5934" s="1"/>
      <c r="H5934" s="1"/>
      <c r="I5934" s="99"/>
      <c r="J5934" s="1"/>
      <c r="K5934" s="99"/>
      <c r="L5934" s="1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</row>
    <row r="5935" spans="4:35">
      <c r="D5935" s="1"/>
      <c r="E5935" s="1"/>
      <c r="F5935" s="1"/>
      <c r="G5935" s="1"/>
      <c r="H5935" s="1"/>
      <c r="I5935" s="99"/>
      <c r="J5935" s="1"/>
      <c r="K5935" s="99"/>
      <c r="L5935" s="1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</row>
    <row r="5936" spans="4:35">
      <c r="D5936" s="1"/>
      <c r="E5936" s="1"/>
      <c r="F5936" s="1"/>
      <c r="G5936" s="1"/>
      <c r="H5936" s="1"/>
      <c r="I5936" s="99"/>
      <c r="J5936" s="1"/>
      <c r="K5936" s="99"/>
      <c r="L5936" s="1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</row>
    <row r="5937" spans="4:35">
      <c r="D5937" s="1"/>
      <c r="E5937" s="1"/>
      <c r="F5937" s="1"/>
      <c r="G5937" s="1"/>
      <c r="H5937" s="1"/>
      <c r="I5937" s="99"/>
      <c r="J5937" s="1"/>
      <c r="K5937" s="99"/>
      <c r="L5937" s="1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</row>
    <row r="5938" spans="4:35">
      <c r="D5938" s="1"/>
      <c r="E5938" s="1"/>
      <c r="F5938" s="1"/>
      <c r="G5938" s="1"/>
      <c r="H5938" s="1"/>
      <c r="I5938" s="99"/>
      <c r="J5938" s="1"/>
      <c r="K5938" s="1"/>
      <c r="L5938" s="1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</row>
    <row r="5939" spans="4:35">
      <c r="D5939" s="1"/>
      <c r="E5939" s="1"/>
      <c r="F5939" s="1"/>
      <c r="G5939" s="1"/>
      <c r="H5939" s="1"/>
      <c r="I5939" s="99"/>
      <c r="J5939" s="1"/>
      <c r="K5939" s="99"/>
      <c r="L5939" s="1"/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</row>
    <row r="5940" spans="4:35">
      <c r="D5940" s="1"/>
      <c r="E5940" s="1"/>
      <c r="F5940" s="1"/>
      <c r="G5940" s="1"/>
      <c r="H5940" s="1"/>
      <c r="I5940" s="99"/>
      <c r="J5940" s="1"/>
      <c r="K5940" s="1"/>
      <c r="L5940" s="1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</row>
    <row r="5941" spans="4:35">
      <c r="D5941" s="1"/>
      <c r="E5941" s="1"/>
      <c r="F5941" s="1"/>
      <c r="G5941" s="1"/>
      <c r="H5941" s="1"/>
      <c r="I5941" s="99"/>
      <c r="J5941" s="1"/>
      <c r="K5941" s="99"/>
      <c r="L5941" s="1"/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</row>
    <row r="5942" spans="4:35">
      <c r="D5942" s="1"/>
      <c r="E5942" s="1"/>
      <c r="F5942" s="1"/>
      <c r="G5942" s="1"/>
      <c r="H5942" s="1"/>
      <c r="I5942" s="99"/>
      <c r="J5942" s="1"/>
      <c r="K5942" s="99"/>
      <c r="L5942" s="1"/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</row>
    <row r="5943" spans="4:35">
      <c r="D5943" s="1"/>
      <c r="E5943" s="1"/>
      <c r="F5943" s="1"/>
      <c r="G5943" s="1"/>
      <c r="H5943" s="1"/>
      <c r="I5943" s="99"/>
      <c r="J5943" s="1"/>
      <c r="K5943" s="1"/>
      <c r="L5943" s="1"/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</row>
    <row r="5944" spans="4:35">
      <c r="D5944" s="1"/>
      <c r="E5944" s="1"/>
      <c r="F5944" s="1"/>
      <c r="G5944" s="1"/>
      <c r="H5944" s="1"/>
      <c r="I5944" s="99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</row>
    <row r="5945" spans="4:35">
      <c r="D5945" s="1"/>
      <c r="E5945" s="1"/>
      <c r="F5945" s="1"/>
      <c r="G5945" s="1"/>
      <c r="H5945" s="1"/>
      <c r="I5945" s="99"/>
      <c r="J5945" s="1"/>
      <c r="K5945" s="99"/>
      <c r="L5945" s="1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</row>
    <row r="5946" spans="4:35">
      <c r="D5946" s="1"/>
      <c r="E5946" s="1"/>
      <c r="F5946" s="1"/>
      <c r="G5946" s="1"/>
      <c r="H5946" s="1"/>
      <c r="I5946" s="99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</row>
    <row r="5947" spans="4:35">
      <c r="D5947" s="1"/>
      <c r="E5947" s="1"/>
      <c r="F5947" s="1"/>
      <c r="G5947" s="1"/>
      <c r="H5947" s="1"/>
      <c r="I5947" s="99"/>
      <c r="J5947" s="1"/>
      <c r="K5947" s="99"/>
      <c r="L5947" s="1"/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</row>
    <row r="5948" spans="4:35">
      <c r="D5948" s="1"/>
      <c r="E5948" s="1"/>
      <c r="F5948" s="1"/>
      <c r="G5948" s="1"/>
      <c r="H5948" s="1"/>
      <c r="I5948" s="99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</row>
    <row r="5949" spans="4:35">
      <c r="D5949" s="1"/>
      <c r="E5949" s="1"/>
      <c r="F5949" s="1"/>
      <c r="G5949" s="1"/>
      <c r="H5949" s="1"/>
      <c r="I5949" s="99"/>
      <c r="J5949" s="1"/>
      <c r="K5949" s="1"/>
      <c r="L5949" s="1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</row>
    <row r="5950" spans="4:35">
      <c r="D5950" s="1"/>
      <c r="E5950" s="1"/>
      <c r="F5950" s="1"/>
      <c r="G5950" s="1"/>
      <c r="H5950" s="1"/>
      <c r="I5950" s="99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</row>
    <row r="5951" spans="4:35">
      <c r="D5951" s="1"/>
      <c r="E5951" s="1"/>
      <c r="F5951" s="1"/>
      <c r="G5951" s="1"/>
      <c r="H5951" s="1"/>
      <c r="I5951" s="99"/>
      <c r="J5951" s="1"/>
      <c r="K5951" s="99"/>
      <c r="L5951" s="1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</row>
    <row r="5952" spans="4:35">
      <c r="D5952" s="1"/>
      <c r="E5952" s="1"/>
      <c r="F5952" s="1"/>
      <c r="G5952" s="1"/>
      <c r="H5952" s="1"/>
      <c r="I5952" s="99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</row>
    <row r="5953" spans="4:35">
      <c r="D5953" s="1"/>
      <c r="E5953" s="1"/>
      <c r="F5953" s="1"/>
      <c r="G5953" s="1"/>
      <c r="H5953" s="1"/>
      <c r="I5953" s="99"/>
      <c r="J5953" s="1"/>
      <c r="K5953" s="99"/>
      <c r="L5953" s="1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</row>
    <row r="5954" spans="4:35">
      <c r="D5954" s="1"/>
      <c r="E5954" s="1"/>
      <c r="F5954" s="1"/>
      <c r="G5954" s="1"/>
      <c r="H5954" s="1"/>
      <c r="I5954" s="99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</row>
    <row r="5955" spans="4:35">
      <c r="D5955" s="1"/>
      <c r="E5955" s="1"/>
      <c r="F5955" s="1"/>
      <c r="G5955" s="1"/>
      <c r="H5955" s="1"/>
      <c r="I5955" s="99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</row>
    <row r="5956" spans="4:35">
      <c r="D5956" s="1"/>
      <c r="E5956" s="1"/>
      <c r="F5956" s="1"/>
      <c r="G5956" s="1"/>
      <c r="H5956" s="1"/>
      <c r="I5956" s="99"/>
      <c r="J5956" s="1"/>
      <c r="K5956" s="99"/>
      <c r="L5956" s="1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</row>
    <row r="5957" spans="4:35">
      <c r="D5957" s="1"/>
      <c r="E5957" s="1"/>
      <c r="F5957" s="1"/>
      <c r="G5957" s="1"/>
      <c r="H5957" s="1"/>
      <c r="I5957" s="99"/>
      <c r="J5957" s="1"/>
      <c r="K5957" s="99"/>
      <c r="L5957" s="1"/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</row>
    <row r="5958" spans="4:35">
      <c r="D5958" s="1"/>
      <c r="E5958" s="1"/>
      <c r="F5958" s="1"/>
      <c r="G5958" s="1"/>
      <c r="H5958" s="1"/>
      <c r="I5958" s="99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</row>
    <row r="5959" spans="4:35">
      <c r="D5959" s="1"/>
      <c r="E5959" s="1"/>
      <c r="F5959" s="1"/>
      <c r="G5959" s="1"/>
      <c r="H5959" s="1"/>
      <c r="I5959" s="99"/>
      <c r="J5959" s="1"/>
      <c r="K5959" s="99"/>
      <c r="L5959" s="1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</row>
    <row r="5960" spans="4:35">
      <c r="D5960" s="1"/>
      <c r="E5960" s="1"/>
      <c r="F5960" s="1"/>
      <c r="G5960" s="1"/>
      <c r="H5960" s="1"/>
      <c r="I5960" s="99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</row>
    <row r="5961" spans="4:35">
      <c r="D5961" s="1"/>
      <c r="E5961" s="1"/>
      <c r="F5961" s="1"/>
      <c r="G5961" s="1"/>
      <c r="H5961" s="1"/>
      <c r="I5961" s="99"/>
      <c r="J5961" s="1"/>
      <c r="K5961" s="99"/>
      <c r="L5961" s="1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</row>
    <row r="5962" spans="4:35">
      <c r="D5962" s="1"/>
      <c r="E5962" s="1"/>
      <c r="F5962" s="1"/>
      <c r="G5962" s="1"/>
      <c r="H5962" s="1"/>
      <c r="I5962" s="99"/>
      <c r="J5962" s="1"/>
      <c r="K5962" s="1"/>
      <c r="L5962" s="1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</row>
    <row r="5963" spans="4:35">
      <c r="D5963" s="1"/>
      <c r="E5963" s="1"/>
      <c r="F5963" s="1"/>
      <c r="G5963" s="1"/>
      <c r="H5963" s="1"/>
      <c r="I5963" s="99"/>
      <c r="J5963" s="1"/>
      <c r="K5963" s="1"/>
      <c r="L5963" s="1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</row>
    <row r="5964" spans="4:35">
      <c r="D5964" s="1"/>
      <c r="E5964" s="1"/>
      <c r="F5964" s="1"/>
      <c r="G5964" s="1"/>
      <c r="H5964" s="1"/>
      <c r="I5964" s="99"/>
      <c r="J5964" s="1"/>
      <c r="K5964" s="99"/>
      <c r="L5964" s="1"/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</row>
    <row r="5965" spans="4:35">
      <c r="D5965" s="1"/>
      <c r="E5965" s="1"/>
      <c r="F5965" s="1"/>
      <c r="G5965" s="1"/>
      <c r="H5965" s="1"/>
      <c r="I5965" s="99"/>
      <c r="J5965" s="1"/>
      <c r="K5965" s="99"/>
      <c r="L5965" s="1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</row>
    <row r="5966" spans="4:35">
      <c r="D5966" s="1"/>
      <c r="E5966" s="1"/>
      <c r="F5966" s="1"/>
      <c r="G5966" s="1"/>
      <c r="H5966" s="1"/>
      <c r="I5966" s="99"/>
      <c r="J5966" s="1"/>
      <c r="K5966" s="99"/>
      <c r="L5966" s="1"/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</row>
    <row r="5967" spans="4:35">
      <c r="D5967" s="1"/>
      <c r="E5967" s="1"/>
      <c r="F5967" s="1"/>
      <c r="G5967" s="1"/>
      <c r="H5967" s="1"/>
      <c r="I5967" s="99"/>
      <c r="J5967" s="1"/>
      <c r="K5967" s="1"/>
      <c r="L5967" s="1"/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</row>
    <row r="5968" spans="4:35">
      <c r="D5968" s="1"/>
      <c r="E5968" s="1"/>
      <c r="F5968" s="1"/>
      <c r="G5968" s="1"/>
      <c r="H5968" s="1"/>
      <c r="I5968" s="99"/>
      <c r="J5968" s="1"/>
      <c r="K5968" s="99"/>
      <c r="L5968" s="1"/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</row>
    <row r="5969" spans="4:35">
      <c r="D5969" s="1"/>
      <c r="E5969" s="1"/>
      <c r="F5969" s="1"/>
      <c r="G5969" s="1"/>
      <c r="H5969" s="1"/>
      <c r="I5969" s="99"/>
      <c r="J5969" s="1"/>
      <c r="K5969" s="99"/>
      <c r="L5969" s="1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</row>
    <row r="5970" spans="4:35">
      <c r="D5970" s="1"/>
      <c r="E5970" s="1"/>
      <c r="F5970" s="1"/>
      <c r="G5970" s="1"/>
      <c r="H5970" s="1"/>
      <c r="I5970" s="99"/>
      <c r="J5970" s="1"/>
      <c r="K5970" s="99"/>
      <c r="L5970" s="1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</row>
    <row r="5971" spans="4:35">
      <c r="D5971" s="1"/>
      <c r="E5971" s="1"/>
      <c r="F5971" s="1"/>
      <c r="G5971" s="1"/>
      <c r="H5971" s="1"/>
      <c r="I5971" s="99"/>
      <c r="J5971" s="1"/>
      <c r="K5971" s="1"/>
      <c r="L5971" s="1"/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</row>
    <row r="5972" spans="4:35">
      <c r="D5972" s="1"/>
      <c r="E5972" s="1"/>
      <c r="F5972" s="1"/>
      <c r="G5972" s="1"/>
      <c r="H5972" s="1"/>
      <c r="I5972" s="99"/>
      <c r="J5972" s="1"/>
      <c r="K5972" s="1"/>
      <c r="L5972" s="1"/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</row>
    <row r="5973" spans="4:35">
      <c r="D5973" s="1"/>
      <c r="E5973" s="1"/>
      <c r="F5973" s="1"/>
      <c r="G5973" s="1"/>
      <c r="H5973" s="1"/>
      <c r="I5973" s="99"/>
      <c r="J5973" s="1"/>
      <c r="K5973" s="99"/>
      <c r="L5973" s="1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</row>
    <row r="5974" spans="4:35">
      <c r="D5974" s="1"/>
      <c r="E5974" s="1"/>
      <c r="F5974" s="1"/>
      <c r="G5974" s="1"/>
      <c r="H5974" s="1"/>
      <c r="I5974" s="99"/>
      <c r="J5974" s="1"/>
      <c r="K5974" s="99"/>
      <c r="L5974" s="1"/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</row>
    <row r="5975" spans="4:35">
      <c r="D5975" s="1"/>
      <c r="E5975" s="1"/>
      <c r="F5975" s="1"/>
      <c r="G5975" s="1"/>
      <c r="H5975" s="1"/>
      <c r="I5975" s="99"/>
      <c r="J5975" s="1"/>
      <c r="K5975" s="1"/>
      <c r="L5975" s="1"/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</row>
    <row r="5976" spans="4:35">
      <c r="D5976" s="1"/>
      <c r="E5976" s="1"/>
      <c r="F5976" s="1"/>
      <c r="G5976" s="1"/>
      <c r="H5976" s="1"/>
      <c r="I5976" s="99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</row>
    <row r="5977" spans="4:35">
      <c r="D5977" s="1"/>
      <c r="E5977" s="1"/>
      <c r="F5977" s="1"/>
      <c r="G5977" s="1"/>
      <c r="H5977" s="1"/>
      <c r="I5977" s="99"/>
      <c r="J5977" s="1"/>
      <c r="K5977" s="1"/>
      <c r="L5977" s="1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</row>
    <row r="5978" spans="4:35">
      <c r="D5978" s="1"/>
      <c r="E5978" s="1"/>
      <c r="F5978" s="1"/>
      <c r="G5978" s="1"/>
      <c r="H5978" s="1"/>
      <c r="I5978" s="99"/>
      <c r="J5978" s="1"/>
      <c r="K5978" s="1"/>
      <c r="L5978" s="1"/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</row>
    <row r="5979" spans="4:35">
      <c r="D5979" s="1"/>
      <c r="E5979" s="1"/>
      <c r="F5979" s="1"/>
      <c r="G5979" s="1"/>
      <c r="H5979" s="1"/>
      <c r="I5979" s="99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</row>
    <row r="5980" spans="4:35">
      <c r="D5980" s="1"/>
      <c r="E5980" s="1"/>
      <c r="F5980" s="1"/>
      <c r="G5980" s="1"/>
      <c r="H5980" s="1"/>
      <c r="I5980" s="99"/>
      <c r="J5980" s="1"/>
      <c r="K5980" s="1"/>
      <c r="L5980" s="1"/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</row>
    <row r="5981" spans="4:35">
      <c r="D5981" s="1"/>
      <c r="E5981" s="1"/>
      <c r="F5981" s="1"/>
      <c r="G5981" s="1"/>
      <c r="H5981" s="1"/>
      <c r="I5981" s="99"/>
      <c r="J5981" s="1"/>
      <c r="K5981" s="99"/>
      <c r="L5981" s="1"/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</row>
    <row r="5982" spans="4:35">
      <c r="D5982" s="1"/>
      <c r="E5982" s="1"/>
      <c r="F5982" s="1"/>
      <c r="G5982" s="1"/>
      <c r="H5982" s="1"/>
      <c r="I5982" s="99"/>
      <c r="J5982" s="1"/>
      <c r="K5982" s="99"/>
      <c r="L5982" s="1"/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</row>
    <row r="5983" spans="4:35">
      <c r="D5983" s="1"/>
      <c r="E5983" s="1"/>
      <c r="F5983" s="1"/>
      <c r="G5983" s="1"/>
      <c r="H5983" s="1"/>
      <c r="I5983" s="99"/>
      <c r="J5983" s="1"/>
      <c r="K5983" s="1"/>
      <c r="L5983" s="1"/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</row>
    <row r="5984" spans="4:35">
      <c r="D5984" s="1"/>
      <c r="E5984" s="1"/>
      <c r="F5984" s="1"/>
      <c r="G5984" s="1"/>
      <c r="H5984" s="1"/>
      <c r="I5984" s="99"/>
      <c r="J5984" s="1"/>
      <c r="K5984" s="1"/>
      <c r="L5984" s="1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</row>
    <row r="5985" spans="4:35">
      <c r="D5985" s="1"/>
      <c r="E5985" s="1"/>
      <c r="F5985" s="1"/>
      <c r="G5985" s="1"/>
      <c r="H5985" s="1"/>
      <c r="I5985" s="99"/>
      <c r="J5985" s="1"/>
      <c r="K5985" s="1"/>
      <c r="L5985" s="1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</row>
    <row r="5986" spans="4:35">
      <c r="D5986" s="1"/>
      <c r="E5986" s="1"/>
      <c r="F5986" s="1"/>
      <c r="G5986" s="1"/>
      <c r="H5986" s="1"/>
      <c r="I5986" s="99"/>
      <c r="J5986" s="1"/>
      <c r="K5986" s="1"/>
      <c r="L5986" s="1"/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</row>
    <row r="5987" spans="4:35">
      <c r="D5987" s="1"/>
      <c r="E5987" s="1"/>
      <c r="F5987" s="1"/>
      <c r="G5987" s="1"/>
      <c r="H5987" s="1"/>
      <c r="I5987" s="99"/>
      <c r="J5987" s="1"/>
      <c r="K5987" s="1"/>
      <c r="L5987" s="1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</row>
    <row r="5988" spans="4:35">
      <c r="D5988" s="1"/>
      <c r="E5988" s="1"/>
      <c r="F5988" s="1"/>
      <c r="G5988" s="1"/>
      <c r="H5988" s="1"/>
      <c r="I5988" s="99"/>
      <c r="J5988" s="1"/>
      <c r="K5988" s="1"/>
      <c r="L5988" s="1"/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</row>
    <row r="5989" spans="4:35">
      <c r="D5989" s="1"/>
      <c r="E5989" s="1"/>
      <c r="F5989" s="1"/>
      <c r="G5989" s="1"/>
      <c r="H5989" s="1"/>
      <c r="I5989" s="99"/>
      <c r="J5989" s="1"/>
      <c r="K5989" s="1"/>
      <c r="L5989" s="1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</row>
    <row r="5990" spans="4:35">
      <c r="D5990" s="1"/>
      <c r="E5990" s="1"/>
      <c r="F5990" s="1"/>
      <c r="G5990" s="1"/>
      <c r="H5990" s="1"/>
      <c r="I5990" s="99"/>
      <c r="J5990" s="1"/>
      <c r="K5990" s="1"/>
      <c r="L5990" s="1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</row>
    <row r="5991" spans="4:35">
      <c r="D5991" s="1"/>
      <c r="E5991" s="1"/>
      <c r="F5991" s="1"/>
      <c r="G5991" s="1"/>
      <c r="H5991" s="1"/>
      <c r="I5991" s="99"/>
      <c r="J5991" s="1"/>
      <c r="K5991" s="99"/>
      <c r="L5991" s="1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</row>
    <row r="5992" spans="4:35">
      <c r="D5992" s="1"/>
      <c r="E5992" s="1"/>
      <c r="F5992" s="1"/>
      <c r="G5992" s="1"/>
      <c r="H5992" s="1"/>
      <c r="I5992" s="99"/>
      <c r="J5992" s="1"/>
      <c r="K5992" s="1"/>
      <c r="L5992" s="1"/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</row>
    <row r="5993" spans="4:35">
      <c r="D5993" s="1"/>
      <c r="E5993" s="1"/>
      <c r="F5993" s="1"/>
      <c r="G5993" s="1"/>
      <c r="H5993" s="1"/>
      <c r="I5993" s="99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</row>
    <row r="5994" spans="4:35">
      <c r="D5994" s="1"/>
      <c r="E5994" s="1"/>
      <c r="F5994" s="1"/>
      <c r="G5994" s="1"/>
      <c r="H5994" s="1"/>
      <c r="I5994" s="99"/>
      <c r="J5994" s="1"/>
      <c r="K5994" s="99"/>
      <c r="L5994" s="1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</row>
    <row r="5995" spans="4:35">
      <c r="D5995" s="1"/>
      <c r="E5995" s="1"/>
      <c r="F5995" s="1"/>
      <c r="G5995" s="1"/>
      <c r="H5995" s="1"/>
      <c r="I5995" s="99"/>
      <c r="J5995" s="1"/>
      <c r="K5995" s="99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</row>
    <row r="5996" spans="4:35">
      <c r="D5996" s="1"/>
      <c r="E5996" s="1"/>
      <c r="F5996" s="1"/>
      <c r="G5996" s="1"/>
      <c r="H5996" s="1"/>
      <c r="I5996" s="99"/>
      <c r="J5996" s="1"/>
      <c r="K5996" s="1"/>
      <c r="L5996" s="1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</row>
    <row r="5997" spans="4:35">
      <c r="D5997" s="1"/>
      <c r="E5997" s="1"/>
      <c r="F5997" s="1"/>
      <c r="G5997" s="1"/>
      <c r="H5997" s="1"/>
      <c r="I5997" s="99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</row>
    <row r="5998" spans="4:35">
      <c r="D5998" s="1"/>
      <c r="E5998" s="1"/>
      <c r="F5998" s="1"/>
      <c r="G5998" s="1"/>
      <c r="H5998" s="1"/>
      <c r="I5998" s="99"/>
      <c r="J5998" s="1"/>
      <c r="K5998" s="99"/>
      <c r="L5998" s="1"/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</row>
    <row r="5999" spans="4:35">
      <c r="D5999" s="1"/>
      <c r="E5999" s="1"/>
      <c r="F5999" s="1"/>
      <c r="G5999" s="1"/>
      <c r="H5999" s="1"/>
      <c r="I5999" s="99"/>
      <c r="J5999" s="1"/>
      <c r="K5999" s="99"/>
      <c r="L5999" s="1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</row>
    <row r="6000" spans="4:35">
      <c r="D6000" s="1"/>
      <c r="E6000" s="1"/>
      <c r="F6000" s="1"/>
      <c r="G6000" s="1"/>
      <c r="H6000" s="1"/>
      <c r="I6000" s="99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</row>
    <row r="6001" spans="4:35">
      <c r="D6001" s="1"/>
      <c r="E6001" s="1"/>
      <c r="F6001" s="1"/>
      <c r="G6001" s="1"/>
      <c r="H6001" s="1"/>
      <c r="I6001" s="99"/>
      <c r="J6001" s="1"/>
      <c r="K6001" s="99"/>
      <c r="L6001" s="1"/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</row>
    <row r="6002" spans="4:35">
      <c r="D6002" s="1"/>
      <c r="E6002" s="1"/>
      <c r="F6002" s="1"/>
      <c r="G6002" s="1"/>
      <c r="H6002" s="1"/>
      <c r="I6002" s="99"/>
      <c r="J6002" s="1"/>
      <c r="K6002" s="1"/>
      <c r="L6002" s="1"/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</row>
    <row r="6003" spans="4:35">
      <c r="D6003" s="1"/>
      <c r="E6003" s="1"/>
      <c r="F6003" s="1"/>
      <c r="G6003" s="1"/>
      <c r="H6003" s="1"/>
      <c r="I6003" s="99"/>
      <c r="J6003" s="1"/>
      <c r="K6003" s="99"/>
      <c r="L6003" s="1"/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</row>
    <row r="6004" spans="4:35">
      <c r="D6004" s="1"/>
      <c r="E6004" s="1"/>
      <c r="F6004" s="1"/>
      <c r="G6004" s="1"/>
      <c r="H6004" s="1"/>
      <c r="I6004" s="99"/>
      <c r="J6004" s="1"/>
      <c r="K6004" s="99"/>
      <c r="L6004" s="1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</row>
    <row r="6005" spans="4:35">
      <c r="D6005" s="1"/>
      <c r="E6005" s="1"/>
      <c r="F6005" s="1"/>
      <c r="G6005" s="1"/>
      <c r="H6005" s="1"/>
      <c r="I6005" s="99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</row>
    <row r="6006" spans="4:35">
      <c r="D6006" s="1"/>
      <c r="E6006" s="1"/>
      <c r="F6006" s="1"/>
      <c r="G6006" s="1"/>
      <c r="H6006" s="1"/>
      <c r="I6006" s="99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</row>
    <row r="6007" spans="4:35">
      <c r="D6007" s="1"/>
      <c r="E6007" s="1"/>
      <c r="F6007" s="1"/>
      <c r="G6007" s="1"/>
      <c r="H6007" s="1"/>
      <c r="I6007" s="99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</row>
    <row r="6008" spans="4:35">
      <c r="D6008" s="1"/>
      <c r="E6008" s="1"/>
      <c r="F6008" s="1"/>
      <c r="G6008" s="1"/>
      <c r="H6008" s="1"/>
      <c r="I6008" s="99"/>
      <c r="J6008" s="1"/>
      <c r="K6008" s="99"/>
      <c r="L6008" s="1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</row>
    <row r="6009" spans="4:35">
      <c r="D6009" s="1"/>
      <c r="E6009" s="1"/>
      <c r="F6009" s="1"/>
      <c r="G6009" s="1"/>
      <c r="H6009" s="1"/>
      <c r="I6009" s="99"/>
      <c r="J6009" s="1"/>
      <c r="K6009" s="99"/>
      <c r="L6009" s="1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</row>
    <row r="6010" spans="4:35">
      <c r="D6010" s="1"/>
      <c r="E6010" s="1"/>
      <c r="F6010" s="1"/>
      <c r="G6010" s="1"/>
      <c r="H6010" s="1"/>
      <c r="I6010" s="99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</row>
    <row r="6011" spans="4:35">
      <c r="D6011" s="1"/>
      <c r="E6011" s="1"/>
      <c r="F6011" s="1"/>
      <c r="G6011" s="1"/>
      <c r="H6011" s="1"/>
      <c r="I6011" s="99"/>
      <c r="J6011" s="1"/>
      <c r="K6011" s="1"/>
      <c r="L6011" s="1"/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</row>
    <row r="6012" spans="4:35">
      <c r="D6012" s="1"/>
      <c r="E6012" s="1"/>
      <c r="F6012" s="1"/>
      <c r="G6012" s="1"/>
      <c r="H6012" s="1"/>
      <c r="I6012" s="99"/>
      <c r="J6012" s="1"/>
      <c r="K6012" s="99"/>
      <c r="L6012" s="1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</row>
    <row r="6013" spans="4:35">
      <c r="D6013" s="1"/>
      <c r="E6013" s="1"/>
      <c r="F6013" s="1"/>
      <c r="G6013" s="1"/>
      <c r="H6013" s="1"/>
      <c r="I6013" s="99"/>
      <c r="J6013" s="1"/>
      <c r="K6013" s="99"/>
      <c r="L6013" s="1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</row>
    <row r="6014" spans="4:35">
      <c r="D6014" s="1"/>
      <c r="E6014" s="1"/>
      <c r="F6014" s="1"/>
      <c r="G6014" s="1"/>
      <c r="H6014" s="1"/>
      <c r="I6014" s="99"/>
      <c r="J6014" s="1"/>
      <c r="K6014" s="1"/>
      <c r="L6014" s="1"/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</row>
    <row r="6015" spans="4:35">
      <c r="D6015" s="1"/>
      <c r="E6015" s="1"/>
      <c r="F6015" s="1"/>
      <c r="G6015" s="1"/>
      <c r="H6015" s="1"/>
      <c r="I6015" s="99"/>
      <c r="J6015" s="1"/>
      <c r="K6015" s="99"/>
      <c r="L6015" s="1"/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</row>
    <row r="6016" spans="4:35">
      <c r="D6016" s="1"/>
      <c r="E6016" s="1"/>
      <c r="F6016" s="1"/>
      <c r="G6016" s="1"/>
      <c r="H6016" s="1"/>
      <c r="I6016" s="99"/>
      <c r="J6016" s="1"/>
      <c r="K6016" s="99"/>
      <c r="L6016" s="1"/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</row>
    <row r="6017" spans="4:35">
      <c r="D6017" s="1"/>
      <c r="E6017" s="1"/>
      <c r="F6017" s="1"/>
      <c r="G6017" s="1"/>
      <c r="H6017" s="1"/>
      <c r="I6017" s="99"/>
      <c r="J6017" s="1"/>
      <c r="K6017" s="1"/>
      <c r="L6017" s="1"/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</row>
    <row r="6018" spans="4:35">
      <c r="D6018" s="1"/>
      <c r="E6018" s="1"/>
      <c r="F6018" s="1"/>
      <c r="G6018" s="1"/>
      <c r="H6018" s="1"/>
      <c r="I6018" s="99"/>
      <c r="J6018" s="1"/>
      <c r="K6018" s="99"/>
      <c r="L6018" s="1"/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</row>
    <row r="6019" spans="4:35">
      <c r="D6019" s="1"/>
      <c r="E6019" s="1"/>
      <c r="F6019" s="1"/>
      <c r="G6019" s="1"/>
      <c r="H6019" s="1"/>
      <c r="I6019" s="99"/>
      <c r="J6019" s="1"/>
      <c r="K6019" s="99"/>
      <c r="L6019" s="1"/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</row>
    <row r="6020" spans="4:35">
      <c r="D6020" s="1"/>
      <c r="E6020" s="1"/>
      <c r="F6020" s="1"/>
      <c r="G6020" s="1"/>
      <c r="H6020" s="1"/>
      <c r="I6020" s="99"/>
      <c r="J6020" s="1"/>
      <c r="K6020" s="1"/>
      <c r="L6020" s="1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</row>
    <row r="6021" spans="4:35">
      <c r="D6021" s="1"/>
      <c r="E6021" s="1"/>
      <c r="F6021" s="1"/>
      <c r="G6021" s="1"/>
      <c r="H6021" s="1"/>
      <c r="I6021" s="99"/>
      <c r="J6021" s="1"/>
      <c r="K6021" s="99"/>
      <c r="L6021" s="1"/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</row>
    <row r="6022" spans="4:35">
      <c r="D6022" s="1"/>
      <c r="E6022" s="1"/>
      <c r="F6022" s="1"/>
      <c r="G6022" s="1"/>
      <c r="H6022" s="1"/>
      <c r="I6022" s="99"/>
      <c r="J6022" s="1"/>
      <c r="K6022" s="1"/>
      <c r="L6022" s="1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</row>
    <row r="6023" spans="4:35">
      <c r="D6023" s="1"/>
      <c r="E6023" s="1"/>
      <c r="F6023" s="1"/>
      <c r="G6023" s="1"/>
      <c r="H6023" s="1"/>
      <c r="I6023" s="99"/>
      <c r="J6023" s="1"/>
      <c r="K6023" s="99"/>
      <c r="L6023" s="1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</row>
    <row r="6024" spans="4:35">
      <c r="D6024" s="1"/>
      <c r="E6024" s="1"/>
      <c r="F6024" s="1"/>
      <c r="G6024" s="1"/>
      <c r="H6024" s="1"/>
      <c r="I6024" s="99"/>
      <c r="J6024" s="1"/>
      <c r="K6024" s="99"/>
      <c r="L6024" s="1"/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</row>
    <row r="6025" spans="4:35">
      <c r="D6025" s="1"/>
      <c r="E6025" s="1"/>
      <c r="F6025" s="1"/>
      <c r="G6025" s="1"/>
      <c r="H6025" s="1"/>
      <c r="I6025" s="99"/>
      <c r="J6025" s="1"/>
      <c r="K6025" s="1"/>
      <c r="L6025" s="1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</row>
    <row r="6026" spans="4:35">
      <c r="D6026" s="1"/>
      <c r="E6026" s="1"/>
      <c r="F6026" s="1"/>
      <c r="G6026" s="1"/>
      <c r="H6026" s="1"/>
      <c r="I6026" s="99"/>
      <c r="J6026" s="1"/>
      <c r="K6026" s="99"/>
      <c r="L6026" s="1"/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</row>
    <row r="6027" spans="4:35">
      <c r="D6027" s="1"/>
      <c r="E6027" s="1"/>
      <c r="F6027" s="1"/>
      <c r="G6027" s="1"/>
      <c r="H6027" s="1"/>
      <c r="I6027" s="99"/>
      <c r="J6027" s="1"/>
      <c r="K6027" s="1"/>
      <c r="L6027" s="1"/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</row>
    <row r="6028" spans="4:35">
      <c r="D6028" s="1"/>
      <c r="E6028" s="1"/>
      <c r="F6028" s="1"/>
      <c r="G6028" s="1"/>
      <c r="H6028" s="1"/>
      <c r="I6028" s="99"/>
      <c r="J6028" s="1"/>
      <c r="K6028" s="99"/>
      <c r="L6028" s="1"/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</row>
    <row r="6029" spans="4:35">
      <c r="D6029" s="1"/>
      <c r="E6029" s="1"/>
      <c r="F6029" s="1"/>
      <c r="G6029" s="1"/>
      <c r="H6029" s="1"/>
      <c r="I6029" s="99"/>
      <c r="J6029" s="1"/>
      <c r="K6029" s="1"/>
      <c r="L6029" s="1"/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</row>
    <row r="6030" spans="4:35">
      <c r="D6030" s="1"/>
      <c r="E6030" s="1"/>
      <c r="F6030" s="1"/>
      <c r="G6030" s="1"/>
      <c r="H6030" s="1"/>
      <c r="I6030" s="99"/>
      <c r="J6030" s="1"/>
      <c r="K6030" s="1"/>
      <c r="L6030" s="1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</row>
    <row r="6031" spans="4:35">
      <c r="D6031" s="1"/>
      <c r="E6031" s="1"/>
      <c r="F6031" s="1"/>
      <c r="G6031" s="1"/>
      <c r="H6031" s="1"/>
      <c r="I6031" s="99"/>
      <c r="J6031" s="1"/>
      <c r="K6031" s="1"/>
      <c r="L6031" s="1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</row>
    <row r="6032" spans="4:35">
      <c r="D6032" s="1"/>
      <c r="E6032" s="1"/>
      <c r="F6032" s="1"/>
      <c r="G6032" s="1"/>
      <c r="H6032" s="1"/>
      <c r="I6032" s="99"/>
      <c r="J6032" s="1"/>
      <c r="K6032" s="1"/>
      <c r="L6032" s="1"/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</row>
    <row r="6033" spans="4:35">
      <c r="D6033" s="1"/>
      <c r="E6033" s="1"/>
      <c r="F6033" s="1"/>
      <c r="G6033" s="1"/>
      <c r="H6033" s="1"/>
      <c r="I6033" s="99"/>
      <c r="J6033" s="1"/>
      <c r="K6033" s="99"/>
      <c r="L6033" s="1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</row>
    <row r="6034" spans="4:35">
      <c r="D6034" s="1"/>
      <c r="E6034" s="1"/>
      <c r="F6034" s="1"/>
      <c r="G6034" s="1"/>
      <c r="H6034" s="1"/>
      <c r="I6034" s="99"/>
      <c r="J6034" s="1"/>
      <c r="K6034" s="1"/>
      <c r="L6034" s="1"/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</row>
    <row r="6035" spans="4:35">
      <c r="D6035" s="1"/>
      <c r="E6035" s="1"/>
      <c r="F6035" s="1"/>
      <c r="G6035" s="1"/>
      <c r="H6035" s="1"/>
      <c r="I6035" s="99"/>
      <c r="J6035" s="1"/>
      <c r="K6035" s="1"/>
      <c r="L6035" s="1"/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</row>
    <row r="6036" spans="4:35">
      <c r="D6036" s="1"/>
      <c r="E6036" s="1"/>
      <c r="F6036" s="1"/>
      <c r="G6036" s="1"/>
      <c r="H6036" s="1"/>
      <c r="I6036" s="99"/>
      <c r="J6036" s="1"/>
      <c r="K6036" s="1"/>
      <c r="L6036" s="1"/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</row>
    <row r="6037" spans="4:35">
      <c r="D6037" s="1"/>
      <c r="E6037" s="1"/>
      <c r="F6037" s="1"/>
      <c r="G6037" s="1"/>
      <c r="H6037" s="1"/>
      <c r="I6037" s="99"/>
      <c r="J6037" s="1"/>
      <c r="K6037" s="1"/>
      <c r="L6037" s="1"/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</row>
    <row r="6038" spans="4:35">
      <c r="D6038" s="1"/>
      <c r="E6038" s="1"/>
      <c r="F6038" s="1"/>
      <c r="G6038" s="1"/>
      <c r="H6038" s="1"/>
      <c r="I6038" s="99"/>
      <c r="J6038" s="1"/>
      <c r="K6038" s="1"/>
      <c r="L6038" s="1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</row>
    <row r="6039" spans="4:35">
      <c r="D6039" s="1"/>
      <c r="E6039" s="1"/>
      <c r="F6039" s="1"/>
      <c r="G6039" s="1"/>
      <c r="H6039" s="1"/>
      <c r="I6039" s="99"/>
      <c r="J6039" s="1"/>
      <c r="K6039" s="1"/>
      <c r="L6039" s="1"/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</row>
    <row r="6040" spans="4:35">
      <c r="D6040" s="1"/>
      <c r="E6040" s="1"/>
      <c r="F6040" s="1"/>
      <c r="G6040" s="1"/>
      <c r="H6040" s="1"/>
      <c r="I6040" s="99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</row>
    <row r="6041" spans="4:35">
      <c r="D6041" s="1"/>
      <c r="E6041" s="1"/>
      <c r="F6041" s="1"/>
      <c r="G6041" s="1"/>
      <c r="H6041" s="1"/>
      <c r="I6041" s="99"/>
      <c r="J6041" s="1"/>
      <c r="K6041" s="1"/>
      <c r="L6041" s="1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</row>
    <row r="6042" spans="4:35">
      <c r="D6042" s="1"/>
      <c r="E6042" s="1"/>
      <c r="F6042" s="1"/>
      <c r="G6042" s="1"/>
      <c r="H6042" s="1"/>
      <c r="I6042" s="99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</row>
    <row r="6043" spans="4:35">
      <c r="D6043" s="1"/>
      <c r="E6043" s="1"/>
      <c r="F6043" s="1"/>
      <c r="G6043" s="1"/>
      <c r="H6043" s="1"/>
      <c r="I6043" s="99"/>
      <c r="J6043" s="1"/>
      <c r="K6043" s="99"/>
      <c r="L6043" s="1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</row>
    <row r="6044" spans="4:35">
      <c r="D6044" s="1"/>
      <c r="E6044" s="1"/>
      <c r="F6044" s="1"/>
      <c r="G6044" s="1"/>
      <c r="H6044" s="1"/>
      <c r="I6044" s="99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</row>
    <row r="6045" spans="4:35">
      <c r="D6045" s="1"/>
      <c r="E6045" s="1"/>
      <c r="F6045" s="1"/>
      <c r="G6045" s="1"/>
      <c r="H6045" s="1"/>
      <c r="I6045" s="99"/>
      <c r="J6045" s="1"/>
      <c r="K6045" s="1"/>
      <c r="L6045" s="1"/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</row>
    <row r="6046" spans="4:35">
      <c r="D6046" s="1"/>
      <c r="E6046" s="1"/>
      <c r="F6046" s="1"/>
      <c r="G6046" s="1"/>
      <c r="H6046" s="1"/>
      <c r="I6046" s="99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</row>
    <row r="6047" spans="4:35">
      <c r="D6047" s="1"/>
      <c r="E6047" s="1"/>
      <c r="F6047" s="1"/>
      <c r="G6047" s="1"/>
      <c r="H6047" s="1"/>
      <c r="I6047" s="99"/>
      <c r="J6047" s="1"/>
      <c r="K6047" s="1"/>
      <c r="L6047" s="1"/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</row>
    <row r="6048" spans="4:35">
      <c r="D6048" s="1"/>
      <c r="E6048" s="1"/>
      <c r="F6048" s="1"/>
      <c r="G6048" s="1"/>
      <c r="H6048" s="1"/>
      <c r="I6048" s="99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</row>
    <row r="6049" spans="4:35">
      <c r="D6049" s="1"/>
      <c r="E6049" s="1"/>
      <c r="F6049" s="1"/>
      <c r="G6049" s="1"/>
      <c r="H6049" s="1"/>
      <c r="I6049" s="99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</row>
    <row r="6050" spans="4:35">
      <c r="D6050" s="1"/>
      <c r="E6050" s="1"/>
      <c r="F6050" s="1"/>
      <c r="G6050" s="1"/>
      <c r="H6050" s="1"/>
      <c r="I6050" s="99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</row>
    <row r="6051" spans="4:35">
      <c r="D6051" s="1"/>
      <c r="E6051" s="1"/>
      <c r="F6051" s="1"/>
      <c r="G6051" s="1"/>
      <c r="H6051" s="1"/>
      <c r="I6051" s="99"/>
      <c r="J6051" s="1"/>
      <c r="K6051" s="1"/>
      <c r="L6051" s="1"/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</row>
    <row r="6052" spans="4:35">
      <c r="D6052" s="1"/>
      <c r="E6052" s="1"/>
      <c r="F6052" s="1"/>
      <c r="G6052" s="1"/>
      <c r="H6052" s="1"/>
      <c r="I6052" s="99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</row>
    <row r="6053" spans="4:35">
      <c r="D6053" s="1"/>
      <c r="E6053" s="1"/>
      <c r="F6053" s="1"/>
      <c r="G6053" s="1"/>
      <c r="H6053" s="1"/>
      <c r="I6053" s="99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</row>
    <row r="6054" spans="4:35">
      <c r="D6054" s="1"/>
      <c r="E6054" s="1"/>
      <c r="F6054" s="1"/>
      <c r="G6054" s="1"/>
      <c r="H6054" s="1"/>
      <c r="I6054" s="99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</row>
    <row r="6055" spans="4:35">
      <c r="D6055" s="1"/>
      <c r="E6055" s="1"/>
      <c r="F6055" s="1"/>
      <c r="G6055" s="1"/>
      <c r="H6055" s="1"/>
      <c r="I6055" s="99"/>
      <c r="J6055" s="1"/>
      <c r="K6055" s="1"/>
      <c r="L6055" s="1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</row>
    <row r="6056" spans="4:35">
      <c r="D6056" s="1"/>
      <c r="E6056" s="1"/>
      <c r="F6056" s="1"/>
      <c r="G6056" s="1"/>
      <c r="H6056" s="1"/>
      <c r="I6056" s="99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</row>
    <row r="6057" spans="4:35">
      <c r="D6057" s="1"/>
      <c r="E6057" s="1"/>
      <c r="F6057" s="1"/>
      <c r="G6057" s="1"/>
      <c r="H6057" s="1"/>
      <c r="I6057" s="99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</row>
    <row r="6058" spans="4:35">
      <c r="D6058" s="1"/>
      <c r="E6058" s="1"/>
      <c r="F6058" s="1"/>
      <c r="G6058" s="1"/>
      <c r="H6058" s="1"/>
      <c r="I6058" s="99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</row>
    <row r="6059" spans="4:35">
      <c r="D6059" s="1"/>
      <c r="E6059" s="1"/>
      <c r="F6059" s="1"/>
      <c r="G6059" s="1"/>
      <c r="H6059" s="1"/>
      <c r="I6059" s="99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</row>
    <row r="6060" spans="4:35">
      <c r="D6060" s="1"/>
      <c r="E6060" s="1"/>
      <c r="F6060" s="1"/>
      <c r="G6060" s="1"/>
      <c r="H6060" s="1"/>
      <c r="I6060" s="99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</row>
    <row r="6061" spans="4:35">
      <c r="D6061" s="1"/>
      <c r="E6061" s="1"/>
      <c r="F6061" s="1"/>
      <c r="G6061" s="1"/>
      <c r="H6061" s="1"/>
      <c r="I6061" s="99"/>
      <c r="J6061" s="1"/>
      <c r="K6061" s="1"/>
      <c r="L6061" s="1"/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</row>
    <row r="6062" spans="4:35">
      <c r="D6062" s="1"/>
      <c r="E6062" s="1"/>
      <c r="F6062" s="1"/>
      <c r="G6062" s="1"/>
      <c r="H6062" s="1"/>
      <c r="I6062" s="99"/>
      <c r="J6062" s="1"/>
      <c r="K6062" s="1"/>
      <c r="L6062" s="1"/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</row>
    <row r="6063" spans="4:35">
      <c r="D6063" s="1"/>
      <c r="E6063" s="1"/>
      <c r="F6063" s="1"/>
      <c r="G6063" s="1"/>
      <c r="H6063" s="1"/>
      <c r="I6063" s="99"/>
      <c r="J6063" s="1"/>
      <c r="K6063" s="1"/>
      <c r="L6063" s="1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</row>
    <row r="6064" spans="4:35">
      <c r="D6064" s="1"/>
      <c r="E6064" s="1"/>
      <c r="F6064" s="1"/>
      <c r="G6064" s="1"/>
      <c r="H6064" s="1"/>
      <c r="I6064" s="99"/>
      <c r="J6064" s="1"/>
      <c r="K6064" s="1"/>
      <c r="L6064" s="1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</row>
    <row r="6065" spans="4:35">
      <c r="D6065" s="1"/>
      <c r="E6065" s="1"/>
      <c r="F6065" s="1"/>
      <c r="G6065" s="1"/>
      <c r="H6065" s="1"/>
      <c r="I6065" s="99"/>
      <c r="J6065" s="1"/>
      <c r="K6065" s="1"/>
      <c r="L6065" s="1"/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</row>
    <row r="6066" spans="4:35">
      <c r="D6066" s="1"/>
      <c r="E6066" s="1"/>
      <c r="F6066" s="1"/>
      <c r="G6066" s="1"/>
      <c r="H6066" s="1"/>
      <c r="I6066" s="99"/>
      <c r="J6066" s="1"/>
      <c r="K6066" s="1"/>
      <c r="L6066" s="1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</row>
    <row r="6067" spans="4:35">
      <c r="D6067" s="1"/>
      <c r="E6067" s="1"/>
      <c r="F6067" s="1"/>
      <c r="G6067" s="1"/>
      <c r="H6067" s="1"/>
      <c r="I6067" s="99"/>
      <c r="J6067" s="1"/>
      <c r="K6067" s="1"/>
      <c r="L6067" s="1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</row>
    <row r="6068" spans="4:35">
      <c r="D6068" s="1"/>
      <c r="E6068" s="1"/>
      <c r="F6068" s="1"/>
      <c r="G6068" s="1"/>
      <c r="H6068" s="1"/>
      <c r="I6068" s="99"/>
      <c r="J6068" s="1"/>
      <c r="K6068" s="1"/>
      <c r="L6068" s="1"/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</row>
    <row r="6069" spans="4:35">
      <c r="D6069" s="1"/>
      <c r="E6069" s="1"/>
      <c r="F6069" s="1"/>
      <c r="G6069" s="1"/>
      <c r="H6069" s="1"/>
      <c r="I6069" s="99"/>
      <c r="J6069" s="1"/>
      <c r="K6069" s="1"/>
      <c r="L6069" s="1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</row>
    <row r="6070" spans="4:35">
      <c r="D6070" s="1"/>
      <c r="E6070" s="1"/>
      <c r="F6070" s="1"/>
      <c r="G6070" s="1"/>
      <c r="H6070" s="1"/>
      <c r="I6070" s="99"/>
      <c r="J6070" s="1"/>
      <c r="K6070" s="1"/>
      <c r="L6070" s="1"/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</row>
    <row r="6071" spans="4:35">
      <c r="D6071" s="1"/>
      <c r="E6071" s="1"/>
      <c r="F6071" s="1"/>
      <c r="G6071" s="1"/>
      <c r="H6071" s="1"/>
      <c r="I6071" s="99"/>
      <c r="J6071" s="1"/>
      <c r="K6071" s="1"/>
      <c r="L6071" s="1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</row>
    <row r="6072" spans="4:35">
      <c r="D6072" s="1"/>
      <c r="E6072" s="1"/>
      <c r="F6072" s="1"/>
      <c r="G6072" s="1"/>
      <c r="H6072" s="1"/>
      <c r="I6072" s="99"/>
      <c r="J6072" s="1"/>
      <c r="K6072" s="1"/>
      <c r="L6072" s="1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</row>
    <row r="6073" spans="4:35">
      <c r="D6073" s="1"/>
      <c r="E6073" s="1"/>
      <c r="F6073" s="1"/>
      <c r="G6073" s="1"/>
      <c r="H6073" s="1"/>
      <c r="I6073" s="99"/>
      <c r="J6073" s="1"/>
      <c r="K6073" s="1"/>
      <c r="L6073" s="1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</row>
    <row r="6074" spans="4:35">
      <c r="D6074" s="1"/>
      <c r="E6074" s="1"/>
      <c r="F6074" s="1"/>
      <c r="G6074" s="1"/>
      <c r="H6074" s="1"/>
      <c r="I6074" s="99"/>
      <c r="J6074" s="1"/>
      <c r="K6074" s="1"/>
      <c r="L6074" s="1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</row>
    <row r="6075" spans="4:35">
      <c r="D6075" s="1"/>
      <c r="E6075" s="1"/>
      <c r="F6075" s="1"/>
      <c r="G6075" s="1"/>
      <c r="H6075" s="1"/>
      <c r="I6075" s="99"/>
      <c r="J6075" s="1"/>
      <c r="K6075" s="1"/>
      <c r="L6075" s="1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</row>
    <row r="6076" spans="4:35">
      <c r="D6076" s="1"/>
      <c r="E6076" s="1"/>
      <c r="F6076" s="1"/>
      <c r="G6076" s="1"/>
      <c r="H6076" s="1"/>
      <c r="I6076" s="99"/>
      <c r="J6076" s="1"/>
      <c r="K6076" s="1"/>
      <c r="L6076" s="1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</row>
    <row r="6077" spans="4:35">
      <c r="D6077" s="1"/>
      <c r="E6077" s="1"/>
      <c r="F6077" s="1"/>
      <c r="G6077" s="1"/>
      <c r="H6077" s="1"/>
      <c r="I6077" s="99"/>
      <c r="J6077" s="1"/>
      <c r="K6077" s="1"/>
      <c r="L6077" s="1"/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</row>
    <row r="6078" spans="4:35">
      <c r="D6078" s="1"/>
      <c r="E6078" s="1"/>
      <c r="F6078" s="1"/>
      <c r="G6078" s="1"/>
      <c r="H6078" s="1"/>
      <c r="I6078" s="99"/>
      <c r="J6078" s="1"/>
      <c r="K6078" s="1"/>
      <c r="L6078" s="1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</row>
    <row r="6079" spans="4:35">
      <c r="D6079" s="1"/>
      <c r="E6079" s="1"/>
      <c r="F6079" s="1"/>
      <c r="G6079" s="1"/>
      <c r="H6079" s="1"/>
      <c r="I6079" s="99"/>
      <c r="J6079" s="1"/>
      <c r="K6079" s="1"/>
      <c r="L6079" s="1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</row>
    <row r="6080" spans="4:35">
      <c r="D6080" s="1"/>
      <c r="E6080" s="1"/>
      <c r="F6080" s="1"/>
      <c r="G6080" s="1"/>
      <c r="H6080" s="1"/>
      <c r="I6080" s="99"/>
      <c r="J6080" s="1"/>
      <c r="K6080" s="1"/>
      <c r="L6080" s="1"/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</row>
    <row r="6081" spans="4:35">
      <c r="D6081" s="1"/>
      <c r="E6081" s="1"/>
      <c r="F6081" s="1"/>
      <c r="G6081" s="1"/>
      <c r="H6081" s="1"/>
      <c r="I6081" s="99"/>
      <c r="J6081" s="1"/>
      <c r="K6081" s="1"/>
      <c r="L6081" s="1"/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</row>
    <row r="6082" spans="4:35">
      <c r="D6082" s="1"/>
      <c r="E6082" s="1"/>
      <c r="F6082" s="1"/>
      <c r="G6082" s="1"/>
      <c r="H6082" s="1"/>
      <c r="I6082" s="99"/>
      <c r="J6082" s="1"/>
      <c r="K6082" s="1"/>
      <c r="L6082" s="1"/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</row>
    <row r="6083" spans="4:35">
      <c r="D6083" s="1"/>
      <c r="E6083" s="1"/>
      <c r="F6083" s="1"/>
      <c r="G6083" s="1"/>
      <c r="H6083" s="1"/>
      <c r="I6083" s="99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</row>
    <row r="6084" spans="4:35">
      <c r="D6084" s="1"/>
      <c r="E6084" s="1"/>
      <c r="F6084" s="1"/>
      <c r="G6084" s="1"/>
      <c r="H6084" s="1"/>
      <c r="I6084" s="99"/>
      <c r="J6084" s="1"/>
      <c r="K6084" s="1"/>
      <c r="L6084" s="1"/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</row>
    <row r="6085" spans="4:35">
      <c r="D6085" s="1"/>
      <c r="E6085" s="1"/>
      <c r="F6085" s="1"/>
      <c r="G6085" s="1"/>
      <c r="H6085" s="1"/>
      <c r="I6085" s="99"/>
      <c r="J6085" s="1"/>
      <c r="K6085" s="1"/>
      <c r="L6085" s="1"/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</row>
    <row r="6086" spans="4:35">
      <c r="D6086" s="1"/>
      <c r="E6086" s="1"/>
      <c r="F6086" s="1"/>
      <c r="G6086" s="1"/>
      <c r="H6086" s="1"/>
      <c r="I6086" s="99"/>
      <c r="J6086" s="1"/>
      <c r="K6086" s="1"/>
      <c r="L6086" s="1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</row>
    <row r="6087" spans="4:35">
      <c r="D6087" s="1"/>
      <c r="E6087" s="1"/>
      <c r="F6087" s="1"/>
      <c r="G6087" s="1"/>
      <c r="H6087" s="1"/>
      <c r="I6087" s="99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</row>
    <row r="6088" spans="4:35">
      <c r="D6088" s="1"/>
      <c r="E6088" s="1"/>
      <c r="F6088" s="1"/>
      <c r="G6088" s="1"/>
      <c r="H6088" s="1"/>
      <c r="I6088" s="99"/>
      <c r="J6088" s="1"/>
      <c r="K6088" s="1"/>
      <c r="L6088" s="1"/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</row>
    <row r="6089" spans="4:35">
      <c r="D6089" s="1"/>
      <c r="E6089" s="1"/>
      <c r="F6089" s="1"/>
      <c r="G6089" s="1"/>
      <c r="H6089" s="1"/>
      <c r="I6089" s="99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</row>
    <row r="6090" spans="4:35">
      <c r="D6090" s="1"/>
      <c r="E6090" s="1"/>
      <c r="F6090" s="1"/>
      <c r="G6090" s="1"/>
      <c r="H6090" s="1"/>
      <c r="I6090" s="99"/>
      <c r="J6090" s="1"/>
      <c r="K6090" s="1"/>
      <c r="L6090" s="1"/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</row>
    <row r="6091" spans="4:35">
      <c r="D6091" s="1"/>
      <c r="E6091" s="1"/>
      <c r="F6091" s="1"/>
      <c r="G6091" s="1"/>
      <c r="H6091" s="1"/>
      <c r="I6091" s="99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</row>
    <row r="6092" spans="4:35">
      <c r="D6092" s="1"/>
      <c r="E6092" s="1"/>
      <c r="F6092" s="1"/>
      <c r="G6092" s="1"/>
      <c r="H6092" s="1"/>
      <c r="I6092" s="99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</row>
    <row r="6093" spans="4:35">
      <c r="D6093" s="1"/>
      <c r="E6093" s="1"/>
      <c r="F6093" s="1"/>
      <c r="G6093" s="1"/>
      <c r="H6093" s="1"/>
      <c r="I6093" s="99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</row>
    <row r="6094" spans="4:35">
      <c r="D6094" s="1"/>
      <c r="E6094" s="1"/>
      <c r="F6094" s="1"/>
      <c r="G6094" s="1"/>
      <c r="H6094" s="1"/>
      <c r="I6094" s="99"/>
      <c r="J6094" s="1"/>
      <c r="K6094" s="1"/>
      <c r="L6094" s="1"/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</row>
    <row r="6095" spans="4:35">
      <c r="D6095" s="1"/>
      <c r="E6095" s="1"/>
      <c r="F6095" s="1"/>
      <c r="G6095" s="1"/>
      <c r="H6095" s="1"/>
      <c r="I6095" s="99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</row>
    <row r="6096" spans="4:35">
      <c r="D6096" s="1"/>
      <c r="E6096" s="1"/>
      <c r="F6096" s="1"/>
      <c r="G6096" s="1"/>
      <c r="H6096" s="1"/>
      <c r="I6096" s="99"/>
      <c r="J6096" s="1"/>
      <c r="K6096" s="1"/>
      <c r="L6096" s="1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</row>
    <row r="6097" spans="4:35">
      <c r="D6097" s="1"/>
      <c r="E6097" s="1"/>
      <c r="F6097" s="1"/>
      <c r="G6097" s="1"/>
      <c r="H6097" s="1"/>
      <c r="I6097" s="99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</row>
    <row r="6098" spans="4:35">
      <c r="D6098" s="1"/>
      <c r="E6098" s="1"/>
      <c r="F6098" s="1"/>
      <c r="G6098" s="1"/>
      <c r="H6098" s="1"/>
      <c r="I6098" s="99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</row>
    <row r="6099" spans="4:35">
      <c r="D6099" s="1"/>
      <c r="E6099" s="1"/>
      <c r="F6099" s="1"/>
      <c r="G6099" s="1"/>
      <c r="H6099" s="1"/>
      <c r="I6099" s="99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</row>
    <row r="6100" spans="4:35">
      <c r="D6100" s="1"/>
      <c r="E6100" s="1"/>
      <c r="F6100" s="1"/>
      <c r="G6100" s="1"/>
      <c r="H6100" s="1"/>
      <c r="I6100" s="99"/>
      <c r="J6100" s="1"/>
      <c r="K6100" s="1"/>
      <c r="L6100" s="1"/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</row>
    <row r="6101" spans="4:35">
      <c r="D6101" s="1"/>
      <c r="E6101" s="1"/>
      <c r="F6101" s="1"/>
      <c r="G6101" s="1"/>
      <c r="H6101" s="1"/>
      <c r="I6101" s="99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</row>
    <row r="6102" spans="4:35">
      <c r="D6102" s="1"/>
      <c r="E6102" s="1"/>
      <c r="F6102" s="1"/>
      <c r="G6102" s="1"/>
      <c r="H6102" s="1"/>
      <c r="I6102" s="99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</row>
    <row r="6103" spans="4:35">
      <c r="D6103" s="1"/>
      <c r="E6103" s="1"/>
      <c r="F6103" s="1"/>
      <c r="G6103" s="1"/>
      <c r="H6103" s="1"/>
      <c r="I6103" s="99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</row>
    <row r="6104" spans="4:35">
      <c r="D6104" s="1"/>
      <c r="E6104" s="1"/>
      <c r="F6104" s="1"/>
      <c r="G6104" s="1"/>
      <c r="H6104" s="1"/>
      <c r="I6104" s="99"/>
      <c r="J6104" s="1"/>
      <c r="K6104" s="1"/>
      <c r="L6104" s="1"/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</row>
    <row r="6105" spans="4:35">
      <c r="D6105" s="1"/>
      <c r="E6105" s="1"/>
      <c r="F6105" s="1"/>
      <c r="G6105" s="1"/>
      <c r="H6105" s="1"/>
      <c r="I6105" s="99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</row>
    <row r="6106" spans="4:35">
      <c r="D6106" s="1"/>
      <c r="E6106" s="1"/>
      <c r="F6106" s="1"/>
      <c r="G6106" s="1"/>
      <c r="H6106" s="1"/>
      <c r="I6106" s="99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</row>
    <row r="6107" spans="4:35">
      <c r="D6107" s="1"/>
      <c r="E6107" s="1"/>
      <c r="F6107" s="1"/>
      <c r="G6107" s="1"/>
      <c r="H6107" s="1"/>
      <c r="I6107" s="99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</row>
    <row r="6108" spans="4:35">
      <c r="D6108" s="1"/>
      <c r="E6108" s="1"/>
      <c r="F6108" s="1"/>
      <c r="G6108" s="1"/>
      <c r="H6108" s="1"/>
      <c r="I6108" s="99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</row>
    <row r="6109" spans="4:35">
      <c r="D6109" s="1"/>
      <c r="E6109" s="1"/>
      <c r="F6109" s="1"/>
      <c r="G6109" s="1"/>
      <c r="H6109" s="1"/>
      <c r="I6109" s="99"/>
      <c r="J6109" s="1"/>
      <c r="K6109" s="1"/>
      <c r="L6109" s="1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</row>
    <row r="6110" spans="4:35">
      <c r="D6110" s="1"/>
      <c r="E6110" s="1"/>
      <c r="F6110" s="1"/>
      <c r="G6110" s="1"/>
      <c r="H6110" s="1"/>
      <c r="I6110" s="99"/>
      <c r="J6110" s="1"/>
      <c r="K6110" s="1"/>
      <c r="L6110" s="1"/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</row>
    <row r="6111" spans="4:35">
      <c r="D6111" s="1"/>
      <c r="E6111" s="1"/>
      <c r="F6111" s="1"/>
      <c r="G6111" s="1"/>
      <c r="H6111" s="1"/>
      <c r="I6111" s="99"/>
      <c r="J6111" s="1"/>
      <c r="K6111" s="1"/>
      <c r="L6111" s="1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</row>
    <row r="6112" spans="4:35">
      <c r="D6112" s="1"/>
      <c r="E6112" s="1"/>
      <c r="F6112" s="1"/>
      <c r="G6112" s="1"/>
      <c r="H6112" s="1"/>
      <c r="I6112" s="99"/>
      <c r="J6112" s="1"/>
      <c r="K6112" s="1"/>
      <c r="L6112" s="1"/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</row>
    <row r="6113" spans="4:35">
      <c r="D6113" s="1"/>
      <c r="E6113" s="1"/>
      <c r="F6113" s="1"/>
      <c r="G6113" s="1"/>
      <c r="H6113" s="1"/>
      <c r="I6113" s="99"/>
      <c r="J6113" s="1"/>
      <c r="K6113" s="1"/>
      <c r="L6113" s="1"/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</row>
    <row r="6114" spans="4:35">
      <c r="D6114" s="1"/>
      <c r="E6114" s="1"/>
      <c r="F6114" s="1"/>
      <c r="G6114" s="1"/>
      <c r="H6114" s="1"/>
      <c r="I6114" s="99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</row>
    <row r="6115" spans="4:35">
      <c r="D6115" s="1"/>
      <c r="E6115" s="1"/>
      <c r="F6115" s="1"/>
      <c r="G6115" s="1"/>
      <c r="H6115" s="1"/>
      <c r="I6115" s="99"/>
      <c r="J6115" s="1"/>
      <c r="K6115" s="1"/>
      <c r="L6115" s="1"/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</row>
    <row r="6116" spans="4:35">
      <c r="D6116" s="1"/>
      <c r="E6116" s="1"/>
      <c r="F6116" s="1"/>
      <c r="G6116" s="1"/>
      <c r="H6116" s="1"/>
      <c r="I6116" s="99"/>
      <c r="J6116" s="1"/>
      <c r="K6116" s="1"/>
      <c r="L6116" s="1"/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</row>
    <row r="6117" spans="4:35">
      <c r="D6117" s="1"/>
      <c r="E6117" s="1"/>
      <c r="F6117" s="1"/>
      <c r="G6117" s="1"/>
      <c r="H6117" s="1"/>
      <c r="I6117" s="99"/>
      <c r="J6117" s="1"/>
      <c r="K6117" s="1"/>
      <c r="L6117" s="1"/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</row>
    <row r="6118" spans="4:35">
      <c r="D6118" s="1"/>
      <c r="E6118" s="1"/>
      <c r="F6118" s="1"/>
      <c r="G6118" s="1"/>
      <c r="H6118" s="1"/>
      <c r="I6118" s="99"/>
      <c r="J6118" s="1"/>
      <c r="K6118" s="1"/>
      <c r="L6118" s="1"/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</row>
    <row r="6119" spans="4:35">
      <c r="D6119" s="1"/>
      <c r="E6119" s="1"/>
      <c r="F6119" s="1"/>
      <c r="G6119" s="1"/>
      <c r="H6119" s="1"/>
      <c r="I6119" s="99"/>
      <c r="J6119" s="1"/>
      <c r="K6119" s="1"/>
      <c r="L6119" s="1"/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</row>
    <row r="6120" spans="4:35">
      <c r="D6120" s="1"/>
      <c r="E6120" s="1"/>
      <c r="F6120" s="1"/>
      <c r="G6120" s="1"/>
      <c r="H6120" s="1"/>
      <c r="I6120" s="99"/>
      <c r="J6120" s="1"/>
      <c r="K6120" s="1"/>
      <c r="L6120" s="1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</row>
    <row r="6121" spans="4:35">
      <c r="D6121" s="1"/>
      <c r="E6121" s="1"/>
      <c r="F6121" s="1"/>
      <c r="G6121" s="1"/>
      <c r="H6121" s="1"/>
      <c r="I6121" s="99"/>
      <c r="J6121" s="1"/>
      <c r="K6121" s="1"/>
      <c r="L6121" s="1"/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</row>
    <row r="6122" spans="4:35">
      <c r="D6122" s="1"/>
      <c r="E6122" s="1"/>
      <c r="F6122" s="1"/>
      <c r="G6122" s="1"/>
      <c r="H6122" s="1"/>
      <c r="I6122" s="99"/>
      <c r="J6122" s="1"/>
      <c r="K6122" s="1"/>
      <c r="L6122" s="1"/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</row>
    <row r="6123" spans="4:35">
      <c r="D6123" s="1"/>
      <c r="E6123" s="1"/>
      <c r="F6123" s="1"/>
      <c r="G6123" s="1"/>
      <c r="H6123" s="1"/>
      <c r="I6123" s="99"/>
      <c r="J6123" s="1"/>
      <c r="K6123" s="1"/>
      <c r="L6123" s="1"/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</row>
    <row r="6124" spans="4:35">
      <c r="D6124" s="1"/>
      <c r="E6124" s="1"/>
      <c r="F6124" s="1"/>
      <c r="G6124" s="1"/>
      <c r="H6124" s="1"/>
      <c r="I6124" s="99"/>
      <c r="J6124" s="1"/>
      <c r="K6124" s="1"/>
      <c r="L6124" s="1"/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</row>
    <row r="6125" spans="4:35">
      <c r="D6125" s="1"/>
      <c r="E6125" s="1"/>
      <c r="F6125" s="1"/>
      <c r="G6125" s="1"/>
      <c r="H6125" s="1"/>
      <c r="I6125" s="99"/>
      <c r="J6125" s="1"/>
      <c r="K6125" s="1"/>
      <c r="L6125" s="1"/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</row>
    <row r="6126" spans="4:35">
      <c r="D6126" s="1"/>
      <c r="E6126" s="1"/>
      <c r="F6126" s="1"/>
      <c r="G6126" s="1"/>
      <c r="H6126" s="1"/>
      <c r="I6126" s="99"/>
      <c r="J6126" s="1"/>
      <c r="K6126" s="1"/>
      <c r="L6126" s="1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</row>
    <row r="6127" spans="4:35">
      <c r="D6127" s="1"/>
      <c r="E6127" s="1"/>
      <c r="F6127" s="1"/>
      <c r="G6127" s="1"/>
      <c r="H6127" s="1"/>
      <c r="I6127" s="99"/>
      <c r="J6127" s="1"/>
      <c r="K6127" s="1"/>
      <c r="L6127" s="1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</row>
    <row r="6128" spans="4:35">
      <c r="D6128" s="1"/>
      <c r="E6128" s="1"/>
      <c r="F6128" s="1"/>
      <c r="G6128" s="1"/>
      <c r="H6128" s="1"/>
      <c r="I6128" s="99"/>
      <c r="J6128" s="1"/>
      <c r="K6128" s="1"/>
      <c r="L6128" s="1"/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</row>
    <row r="6129" spans="4:35">
      <c r="D6129" s="1"/>
      <c r="E6129" s="1"/>
      <c r="F6129" s="1"/>
      <c r="G6129" s="1"/>
      <c r="H6129" s="1"/>
      <c r="I6129" s="99"/>
      <c r="J6129" s="1"/>
      <c r="K6129" s="1"/>
      <c r="L6129" s="1"/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</row>
    <row r="6130" spans="4:35">
      <c r="D6130" s="1"/>
      <c r="E6130" s="1"/>
      <c r="F6130" s="1"/>
      <c r="G6130" s="1"/>
      <c r="H6130" s="1"/>
      <c r="I6130" s="99"/>
      <c r="J6130" s="1"/>
      <c r="K6130" s="1"/>
      <c r="L6130" s="1"/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</row>
    <row r="6131" spans="4:35">
      <c r="D6131" s="1"/>
      <c r="E6131" s="1"/>
      <c r="F6131" s="1"/>
      <c r="G6131" s="1"/>
      <c r="H6131" s="1"/>
      <c r="I6131" s="99"/>
      <c r="J6131" s="1"/>
      <c r="K6131" s="99"/>
      <c r="L6131" s="1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</row>
    <row r="6132" spans="4:35">
      <c r="D6132" s="1"/>
      <c r="E6132" s="1"/>
      <c r="F6132" s="1"/>
      <c r="G6132" s="1"/>
      <c r="H6132" s="1"/>
      <c r="I6132" s="99"/>
      <c r="J6132" s="1"/>
      <c r="K6132" s="1"/>
      <c r="L6132" s="1"/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</row>
    <row r="6133" spans="4:35">
      <c r="D6133" s="1"/>
      <c r="E6133" s="1"/>
      <c r="F6133" s="1"/>
      <c r="G6133" s="1"/>
      <c r="H6133" s="1"/>
      <c r="I6133" s="99"/>
      <c r="J6133" s="1"/>
      <c r="K6133" s="1"/>
      <c r="L6133" s="1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</row>
    <row r="6134" spans="4:35">
      <c r="D6134" s="1"/>
      <c r="E6134" s="1"/>
      <c r="F6134" s="1"/>
      <c r="G6134" s="1"/>
      <c r="H6134" s="1"/>
      <c r="I6134" s="99"/>
      <c r="J6134" s="1"/>
      <c r="K6134" s="1"/>
      <c r="L6134" s="1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</row>
    <row r="6135" spans="4:35">
      <c r="D6135" s="1"/>
      <c r="E6135" s="1"/>
      <c r="F6135" s="1"/>
      <c r="G6135" s="1"/>
      <c r="H6135" s="1"/>
      <c r="I6135" s="99"/>
      <c r="J6135" s="1"/>
      <c r="K6135" s="1"/>
      <c r="L6135" s="1"/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</row>
    <row r="6136" spans="4:35">
      <c r="D6136" s="1"/>
      <c r="E6136" s="1"/>
      <c r="F6136" s="1"/>
      <c r="G6136" s="1"/>
      <c r="H6136" s="1"/>
      <c r="I6136" s="99"/>
      <c r="J6136" s="1"/>
      <c r="K6136" s="1"/>
      <c r="L6136" s="1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</row>
    <row r="6137" spans="4:35">
      <c r="D6137" s="1"/>
      <c r="E6137" s="1"/>
      <c r="F6137" s="1"/>
      <c r="G6137" s="1"/>
      <c r="H6137" s="1"/>
      <c r="I6137" s="99"/>
      <c r="J6137" s="1"/>
      <c r="K6137" s="1"/>
      <c r="L6137" s="1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</row>
    <row r="6138" spans="4:35">
      <c r="D6138" s="1"/>
      <c r="E6138" s="1"/>
      <c r="F6138" s="1"/>
      <c r="G6138" s="1"/>
      <c r="H6138" s="1"/>
      <c r="I6138" s="99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</row>
    <row r="6139" spans="4:35">
      <c r="D6139" s="1"/>
      <c r="E6139" s="1"/>
      <c r="F6139" s="1"/>
      <c r="G6139" s="1"/>
      <c r="H6139" s="1"/>
      <c r="I6139" s="99"/>
      <c r="J6139" s="1"/>
      <c r="K6139" s="1"/>
      <c r="L6139" s="1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</row>
    <row r="6140" spans="4:35">
      <c r="D6140" s="1"/>
      <c r="E6140" s="1"/>
      <c r="F6140" s="1"/>
      <c r="G6140" s="1"/>
      <c r="H6140" s="1"/>
      <c r="I6140" s="99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</row>
    <row r="6141" spans="4:35">
      <c r="D6141" s="1"/>
      <c r="E6141" s="1"/>
      <c r="F6141" s="1"/>
      <c r="G6141" s="1"/>
      <c r="H6141" s="1"/>
      <c r="I6141" s="99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</row>
    <row r="6142" spans="4:35">
      <c r="D6142" s="1"/>
      <c r="E6142" s="1"/>
      <c r="F6142" s="1"/>
      <c r="G6142" s="1"/>
      <c r="H6142" s="1"/>
      <c r="I6142" s="99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</row>
    <row r="6143" spans="4:35">
      <c r="D6143" s="1"/>
      <c r="E6143" s="1"/>
      <c r="F6143" s="1"/>
      <c r="G6143" s="1"/>
      <c r="H6143" s="1"/>
      <c r="I6143" s="99"/>
      <c r="J6143" s="1"/>
      <c r="K6143" s="1"/>
      <c r="L6143" s="1"/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</row>
    <row r="6144" spans="4:35">
      <c r="D6144" s="1"/>
      <c r="E6144" s="1"/>
      <c r="F6144" s="1"/>
      <c r="G6144" s="1"/>
      <c r="H6144" s="1"/>
      <c r="I6144" s="99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</row>
    <row r="6145" spans="4:35">
      <c r="D6145" s="1"/>
      <c r="E6145" s="1"/>
      <c r="F6145" s="1"/>
      <c r="G6145" s="1"/>
      <c r="H6145" s="1"/>
      <c r="I6145" s="99"/>
      <c r="J6145" s="1"/>
      <c r="K6145" s="1"/>
      <c r="L6145" s="1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</row>
    <row r="6146" spans="4:35">
      <c r="D6146" s="1"/>
      <c r="E6146" s="1"/>
      <c r="F6146" s="1"/>
      <c r="G6146" s="1"/>
      <c r="H6146" s="1"/>
      <c r="I6146" s="99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</row>
    <row r="6147" spans="4:35">
      <c r="D6147" s="1"/>
      <c r="E6147" s="1"/>
      <c r="F6147" s="1"/>
      <c r="G6147" s="1"/>
      <c r="H6147" s="1"/>
      <c r="I6147" s="99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</row>
    <row r="6148" spans="4:35">
      <c r="D6148" s="1"/>
      <c r="E6148" s="1"/>
      <c r="F6148" s="1"/>
      <c r="G6148" s="1"/>
      <c r="H6148" s="1"/>
      <c r="I6148" s="99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</row>
    <row r="6149" spans="4:35">
      <c r="D6149" s="1"/>
      <c r="E6149" s="1"/>
      <c r="F6149" s="1"/>
      <c r="G6149" s="1"/>
      <c r="H6149" s="1"/>
      <c r="I6149" s="99"/>
      <c r="J6149" s="1"/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</row>
    <row r="6150" spans="4:35">
      <c r="D6150" s="1"/>
      <c r="E6150" s="1"/>
      <c r="F6150" s="1"/>
      <c r="G6150" s="1"/>
      <c r="H6150" s="1"/>
      <c r="I6150" s="99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</row>
    <row r="6151" spans="4:35">
      <c r="D6151" s="1"/>
      <c r="E6151" s="1"/>
      <c r="F6151" s="1"/>
      <c r="G6151" s="1"/>
      <c r="H6151" s="1"/>
      <c r="I6151" s="99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</row>
    <row r="6152" spans="4:35">
      <c r="D6152" s="1"/>
      <c r="E6152" s="1"/>
      <c r="F6152" s="1"/>
      <c r="G6152" s="1"/>
      <c r="H6152" s="1"/>
      <c r="I6152" s="99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</row>
    <row r="6153" spans="4:35">
      <c r="D6153" s="1"/>
      <c r="E6153" s="1"/>
      <c r="F6153" s="1"/>
      <c r="G6153" s="1"/>
      <c r="H6153" s="1"/>
      <c r="I6153" s="99"/>
      <c r="J6153" s="1"/>
      <c r="K6153" s="1"/>
      <c r="L6153" s="1"/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</row>
    <row r="6154" spans="4:35">
      <c r="D6154" s="1"/>
      <c r="E6154" s="1"/>
      <c r="F6154" s="1"/>
      <c r="G6154" s="1"/>
      <c r="H6154" s="1"/>
      <c r="I6154" s="99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</row>
    <row r="6155" spans="4:35">
      <c r="D6155" s="1"/>
      <c r="E6155" s="1"/>
      <c r="F6155" s="1"/>
      <c r="G6155" s="1"/>
      <c r="H6155" s="1"/>
      <c r="I6155" s="99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</row>
    <row r="6156" spans="4:35">
      <c r="D6156" s="1"/>
      <c r="E6156" s="1"/>
      <c r="F6156" s="1"/>
      <c r="G6156" s="1"/>
      <c r="H6156" s="1"/>
      <c r="I6156" s="99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</row>
    <row r="6157" spans="4:35">
      <c r="D6157" s="1"/>
      <c r="E6157" s="1"/>
      <c r="F6157" s="1"/>
      <c r="G6157" s="1"/>
      <c r="H6157" s="1"/>
      <c r="I6157" s="99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</row>
    <row r="6158" spans="4:35">
      <c r="D6158" s="1"/>
      <c r="E6158" s="1"/>
      <c r="F6158" s="1"/>
      <c r="G6158" s="1"/>
      <c r="H6158" s="1"/>
      <c r="I6158" s="99"/>
      <c r="J6158" s="1"/>
      <c r="K6158" s="1"/>
      <c r="L6158" s="1"/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</row>
    <row r="6159" spans="4:35">
      <c r="D6159" s="1"/>
      <c r="E6159" s="1"/>
      <c r="F6159" s="1"/>
      <c r="G6159" s="1"/>
      <c r="H6159" s="1"/>
      <c r="I6159" s="99"/>
      <c r="J6159" s="1"/>
      <c r="K6159" s="1"/>
      <c r="L6159" s="1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</row>
    <row r="6160" spans="4:35">
      <c r="D6160" s="1"/>
      <c r="E6160" s="1"/>
      <c r="F6160" s="1"/>
      <c r="G6160" s="1"/>
      <c r="H6160" s="1"/>
      <c r="I6160" s="99"/>
      <c r="J6160" s="1"/>
      <c r="K6160" s="1"/>
      <c r="L6160" s="1"/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</row>
    <row r="6161" spans="4:35">
      <c r="D6161" s="1"/>
      <c r="E6161" s="1"/>
      <c r="F6161" s="1"/>
      <c r="G6161" s="1"/>
      <c r="H6161" s="1"/>
      <c r="I6161" s="99"/>
      <c r="J6161" s="1"/>
      <c r="K6161" s="1"/>
      <c r="L6161" s="1"/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</row>
    <row r="6162" spans="4:35">
      <c r="D6162" s="1"/>
      <c r="E6162" s="1"/>
      <c r="F6162" s="1"/>
      <c r="G6162" s="1"/>
      <c r="H6162" s="1"/>
      <c r="I6162" s="99"/>
      <c r="J6162" s="1"/>
      <c r="K6162" s="1"/>
      <c r="L6162" s="1"/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</row>
    <row r="6163" spans="4:35">
      <c r="D6163" s="1"/>
      <c r="E6163" s="1"/>
      <c r="F6163" s="1"/>
      <c r="G6163" s="1"/>
      <c r="H6163" s="1"/>
      <c r="I6163" s="99"/>
      <c r="J6163" s="1"/>
      <c r="K6163" s="1"/>
      <c r="L6163" s="1"/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</row>
    <row r="6164" spans="4:35">
      <c r="D6164" s="1"/>
      <c r="E6164" s="1"/>
      <c r="F6164" s="1"/>
      <c r="G6164" s="1"/>
      <c r="H6164" s="1"/>
      <c r="I6164" s="99"/>
      <c r="J6164" s="1"/>
      <c r="K6164" s="1"/>
      <c r="L6164" s="1"/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</row>
    <row r="6165" spans="4:35">
      <c r="D6165" s="1"/>
      <c r="E6165" s="1"/>
      <c r="F6165" s="1"/>
      <c r="G6165" s="1"/>
      <c r="H6165" s="1"/>
      <c r="I6165" s="99"/>
      <c r="J6165" s="1"/>
      <c r="K6165" s="1"/>
      <c r="L6165" s="1"/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</row>
    <row r="6166" spans="4:35">
      <c r="D6166" s="1"/>
      <c r="E6166" s="1"/>
      <c r="F6166" s="1"/>
      <c r="G6166" s="1"/>
      <c r="H6166" s="1"/>
      <c r="I6166" s="99"/>
      <c r="J6166" s="1"/>
      <c r="K6166" s="1"/>
      <c r="L6166" s="1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</row>
    <row r="6167" spans="4:35">
      <c r="D6167" s="1"/>
      <c r="E6167" s="1"/>
      <c r="F6167" s="1"/>
      <c r="G6167" s="1"/>
      <c r="H6167" s="1"/>
      <c r="I6167" s="99"/>
      <c r="J6167" s="1"/>
      <c r="K6167" s="1"/>
      <c r="L6167" s="1"/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</row>
    <row r="6168" spans="4:35">
      <c r="D6168" s="1"/>
      <c r="E6168" s="1"/>
      <c r="F6168" s="1"/>
      <c r="G6168" s="1"/>
      <c r="H6168" s="1"/>
      <c r="I6168" s="99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</row>
    <row r="6169" spans="4:35">
      <c r="D6169" s="1"/>
      <c r="E6169" s="1"/>
      <c r="F6169" s="1"/>
      <c r="G6169" s="1"/>
      <c r="H6169" s="1"/>
      <c r="I6169" s="99"/>
      <c r="J6169" s="1"/>
      <c r="K6169" s="1"/>
      <c r="L6169" s="1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</row>
    <row r="6170" spans="4:35">
      <c r="D6170" s="1"/>
      <c r="E6170" s="1"/>
      <c r="F6170" s="1"/>
      <c r="G6170" s="1"/>
      <c r="H6170" s="1"/>
      <c r="I6170" s="99"/>
      <c r="J6170" s="1"/>
      <c r="K6170" s="1"/>
      <c r="L6170" s="1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</row>
    <row r="6171" spans="4:35">
      <c r="D6171" s="1"/>
      <c r="E6171" s="1"/>
      <c r="F6171" s="1"/>
      <c r="G6171" s="1"/>
      <c r="H6171" s="1"/>
      <c r="I6171" s="99"/>
      <c r="J6171" s="1"/>
      <c r="K6171" s="1"/>
      <c r="L6171" s="1"/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</row>
    <row r="6172" spans="4:35">
      <c r="D6172" s="1"/>
      <c r="E6172" s="1"/>
      <c r="F6172" s="1"/>
      <c r="G6172" s="1"/>
      <c r="H6172" s="1"/>
      <c r="I6172" s="99"/>
      <c r="J6172" s="1"/>
      <c r="K6172" s="1"/>
      <c r="L6172" s="1"/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</row>
    <row r="6173" spans="4:35">
      <c r="D6173" s="1"/>
      <c r="E6173" s="1"/>
      <c r="F6173" s="1"/>
      <c r="G6173" s="1"/>
      <c r="H6173" s="1"/>
      <c r="I6173" s="99"/>
      <c r="J6173" s="1"/>
      <c r="K6173" s="1"/>
      <c r="L6173" s="1"/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</row>
    <row r="6174" spans="4:35">
      <c r="D6174" s="1"/>
      <c r="E6174" s="1"/>
      <c r="F6174" s="1"/>
      <c r="G6174" s="1"/>
      <c r="H6174" s="1"/>
      <c r="I6174" s="99"/>
      <c r="J6174" s="1"/>
      <c r="K6174" s="1"/>
      <c r="L6174" s="1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</row>
    <row r="6175" spans="4:35">
      <c r="D6175" s="1"/>
      <c r="E6175" s="1"/>
      <c r="F6175" s="1"/>
      <c r="G6175" s="1"/>
      <c r="H6175" s="1"/>
      <c r="I6175" s="99"/>
      <c r="J6175" s="1"/>
      <c r="K6175" s="1"/>
      <c r="L6175" s="1"/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</row>
    <row r="6176" spans="4:35">
      <c r="D6176" s="1"/>
      <c r="E6176" s="1"/>
      <c r="F6176" s="1"/>
      <c r="G6176" s="1"/>
      <c r="H6176" s="1"/>
      <c r="I6176" s="99"/>
      <c r="J6176" s="1"/>
      <c r="K6176" s="1"/>
      <c r="L6176" s="1"/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</row>
    <row r="6177" spans="4:35">
      <c r="D6177" s="1"/>
      <c r="E6177" s="1"/>
      <c r="F6177" s="1"/>
      <c r="G6177" s="1"/>
      <c r="H6177" s="1"/>
      <c r="I6177" s="99"/>
      <c r="J6177" s="1"/>
      <c r="K6177" s="1"/>
      <c r="L6177" s="1"/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</row>
    <row r="6178" spans="4:35">
      <c r="D6178" s="1"/>
      <c r="E6178" s="1"/>
      <c r="F6178" s="1"/>
      <c r="G6178" s="1"/>
      <c r="H6178" s="1"/>
      <c r="I6178" s="99"/>
      <c r="J6178" s="1"/>
      <c r="K6178" s="1"/>
      <c r="L6178" s="1"/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</row>
    <row r="6179" spans="4:35">
      <c r="D6179" s="1"/>
      <c r="E6179" s="1"/>
      <c r="F6179" s="1"/>
      <c r="G6179" s="1"/>
      <c r="H6179" s="1"/>
      <c r="I6179" s="99"/>
      <c r="J6179" s="1"/>
      <c r="K6179" s="1"/>
      <c r="L6179" s="1"/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</row>
    <row r="6180" spans="4:35">
      <c r="D6180" s="1"/>
      <c r="E6180" s="1"/>
      <c r="F6180" s="1"/>
      <c r="G6180" s="1"/>
      <c r="H6180" s="1"/>
      <c r="I6180" s="99"/>
      <c r="J6180" s="1"/>
      <c r="K6180" s="1"/>
      <c r="L6180" s="1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</row>
    <row r="6181" spans="4:35">
      <c r="D6181" s="1"/>
      <c r="E6181" s="1"/>
      <c r="F6181" s="1"/>
      <c r="G6181" s="1"/>
      <c r="H6181" s="1"/>
      <c r="I6181" s="99"/>
      <c r="J6181" s="1"/>
      <c r="K6181" s="1"/>
      <c r="L6181" s="1"/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</row>
    <row r="6182" spans="4:35">
      <c r="D6182" s="1"/>
      <c r="E6182" s="1"/>
      <c r="F6182" s="1"/>
      <c r="G6182" s="1"/>
      <c r="H6182" s="1"/>
      <c r="I6182" s="99"/>
      <c r="J6182" s="1"/>
      <c r="K6182" s="1"/>
      <c r="L6182" s="1"/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</row>
    <row r="6183" spans="4:35">
      <c r="D6183" s="1"/>
      <c r="E6183" s="1"/>
      <c r="F6183" s="1"/>
      <c r="G6183" s="1"/>
      <c r="H6183" s="1"/>
      <c r="I6183" s="99"/>
      <c r="J6183" s="1"/>
      <c r="K6183" s="1"/>
      <c r="L6183" s="1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</row>
    <row r="6184" spans="4:35">
      <c r="D6184" s="1"/>
      <c r="E6184" s="1"/>
      <c r="F6184" s="1"/>
      <c r="G6184" s="1"/>
      <c r="H6184" s="1"/>
      <c r="I6184" s="99"/>
      <c r="J6184" s="1"/>
      <c r="K6184" s="1"/>
      <c r="L6184" s="1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</row>
    <row r="6185" spans="4:35">
      <c r="D6185" s="1"/>
      <c r="E6185" s="1"/>
      <c r="F6185" s="1"/>
      <c r="G6185" s="1"/>
      <c r="H6185" s="1"/>
      <c r="I6185" s="99"/>
      <c r="J6185" s="1"/>
      <c r="K6185" s="1"/>
      <c r="L6185" s="1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</row>
    <row r="6186" spans="4:35">
      <c r="D6186" s="1"/>
      <c r="E6186" s="1"/>
      <c r="F6186" s="1"/>
      <c r="G6186" s="1"/>
      <c r="H6186" s="1"/>
      <c r="I6186" s="99"/>
      <c r="J6186" s="1"/>
      <c r="K6186" s="1"/>
      <c r="L6186" s="1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</row>
    <row r="6187" spans="4:35">
      <c r="D6187" s="1"/>
      <c r="E6187" s="1"/>
      <c r="F6187" s="1"/>
      <c r="G6187" s="1"/>
      <c r="H6187" s="1"/>
      <c r="I6187" s="99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</row>
    <row r="6188" spans="4:35">
      <c r="D6188" s="1"/>
      <c r="E6188" s="1"/>
      <c r="F6188" s="1"/>
      <c r="G6188" s="1"/>
      <c r="H6188" s="1"/>
      <c r="I6188" s="99"/>
      <c r="J6188" s="1"/>
      <c r="K6188" s="1"/>
      <c r="L6188" s="1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</row>
    <row r="6189" spans="4:35">
      <c r="D6189" s="1"/>
      <c r="E6189" s="1"/>
      <c r="F6189" s="1"/>
      <c r="G6189" s="1"/>
      <c r="H6189" s="1"/>
      <c r="I6189" s="99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</row>
    <row r="6190" spans="4:35">
      <c r="D6190" s="1"/>
      <c r="E6190" s="1"/>
      <c r="F6190" s="1"/>
      <c r="G6190" s="1"/>
      <c r="H6190" s="1"/>
      <c r="I6190" s="99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</row>
    <row r="6191" spans="4:35">
      <c r="D6191" s="1"/>
      <c r="E6191" s="1"/>
      <c r="F6191" s="1"/>
      <c r="G6191" s="1"/>
      <c r="H6191" s="1"/>
      <c r="I6191" s="99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</row>
    <row r="6192" spans="4:35">
      <c r="D6192" s="1"/>
      <c r="E6192" s="1"/>
      <c r="F6192" s="1"/>
      <c r="G6192" s="1"/>
      <c r="H6192" s="1"/>
      <c r="I6192" s="99"/>
      <c r="J6192" s="1"/>
      <c r="K6192" s="1"/>
      <c r="L6192" s="1"/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</row>
    <row r="6193" spans="4:35">
      <c r="D6193" s="1"/>
      <c r="E6193" s="1"/>
      <c r="F6193" s="1"/>
      <c r="G6193" s="1"/>
      <c r="H6193" s="1"/>
      <c r="I6193" s="99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</row>
    <row r="6194" spans="4:35">
      <c r="D6194" s="1"/>
      <c r="E6194" s="1"/>
      <c r="F6194" s="1"/>
      <c r="G6194" s="1"/>
      <c r="H6194" s="1"/>
      <c r="I6194" s="99"/>
      <c r="J6194" s="1"/>
      <c r="K6194" s="1"/>
      <c r="L6194" s="1"/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</row>
    <row r="6195" spans="4:35">
      <c r="D6195" s="1"/>
      <c r="E6195" s="1"/>
      <c r="F6195" s="1"/>
      <c r="G6195" s="1"/>
      <c r="H6195" s="1"/>
      <c r="I6195" s="99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</row>
    <row r="6196" spans="4:35">
      <c r="D6196" s="1"/>
      <c r="E6196" s="1"/>
      <c r="F6196" s="1"/>
      <c r="G6196" s="1"/>
      <c r="H6196" s="1"/>
      <c r="I6196" s="99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</row>
    <row r="6197" spans="4:35">
      <c r="D6197" s="1"/>
      <c r="E6197" s="1"/>
      <c r="F6197" s="1"/>
      <c r="G6197" s="1"/>
      <c r="H6197" s="1"/>
      <c r="I6197" s="99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</row>
    <row r="6198" spans="4:35">
      <c r="D6198" s="1"/>
      <c r="E6198" s="1"/>
      <c r="F6198" s="1"/>
      <c r="G6198" s="1"/>
      <c r="H6198" s="1"/>
      <c r="I6198" s="99"/>
      <c r="J6198" s="1"/>
      <c r="K6198" s="1"/>
      <c r="L6198" s="1"/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</row>
    <row r="6199" spans="4:35">
      <c r="D6199" s="1"/>
      <c r="E6199" s="1"/>
      <c r="F6199" s="1"/>
      <c r="G6199" s="1"/>
      <c r="H6199" s="1"/>
      <c r="I6199" s="99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</row>
    <row r="6200" spans="4:35">
      <c r="D6200" s="1"/>
      <c r="E6200" s="1"/>
      <c r="F6200" s="1"/>
      <c r="G6200" s="1"/>
      <c r="H6200" s="1"/>
      <c r="I6200" s="99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</row>
    <row r="6201" spans="4:35">
      <c r="D6201" s="1"/>
      <c r="E6201" s="1"/>
      <c r="F6201" s="1"/>
      <c r="G6201" s="1"/>
      <c r="H6201" s="1"/>
      <c r="I6201" s="99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</row>
    <row r="6202" spans="4:35">
      <c r="D6202" s="1"/>
      <c r="E6202" s="1"/>
      <c r="F6202" s="1"/>
      <c r="G6202" s="1"/>
      <c r="H6202" s="1"/>
      <c r="I6202" s="99"/>
      <c r="J6202" s="1"/>
      <c r="K6202" s="1"/>
      <c r="L6202" s="1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</row>
    <row r="6203" spans="4:35">
      <c r="D6203" s="1"/>
      <c r="E6203" s="1"/>
      <c r="F6203" s="1"/>
      <c r="G6203" s="1"/>
      <c r="H6203" s="1"/>
      <c r="I6203" s="99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</row>
    <row r="6204" spans="4:35">
      <c r="D6204" s="1"/>
      <c r="E6204" s="1"/>
      <c r="F6204" s="1"/>
      <c r="G6204" s="1"/>
      <c r="H6204" s="1"/>
      <c r="I6204" s="99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</row>
    <row r="6205" spans="4:35">
      <c r="D6205" s="1"/>
      <c r="E6205" s="1"/>
      <c r="F6205" s="1"/>
      <c r="G6205" s="1"/>
      <c r="H6205" s="1"/>
      <c r="I6205" s="99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</row>
    <row r="6206" spans="4:35">
      <c r="D6206" s="1"/>
      <c r="E6206" s="1"/>
      <c r="F6206" s="1"/>
      <c r="G6206" s="1"/>
      <c r="H6206" s="1"/>
      <c r="I6206" s="99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</row>
    <row r="6207" spans="4:35">
      <c r="D6207" s="1"/>
      <c r="E6207" s="1"/>
      <c r="F6207" s="1"/>
      <c r="G6207" s="1"/>
      <c r="H6207" s="1"/>
      <c r="I6207" s="99"/>
      <c r="J6207" s="1"/>
      <c r="K6207" s="1"/>
      <c r="L6207" s="1"/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</row>
    <row r="6208" spans="4:35">
      <c r="D6208" s="1"/>
      <c r="E6208" s="1"/>
      <c r="F6208" s="1"/>
      <c r="G6208" s="1"/>
      <c r="H6208" s="1"/>
      <c r="I6208" s="99"/>
      <c r="J6208" s="1"/>
      <c r="K6208" s="1"/>
      <c r="L6208" s="1"/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</row>
    <row r="6209" spans="4:35">
      <c r="D6209" s="1"/>
      <c r="E6209" s="1"/>
      <c r="F6209" s="1"/>
      <c r="G6209" s="1"/>
      <c r="H6209" s="1"/>
      <c r="I6209" s="99"/>
      <c r="J6209" s="1"/>
      <c r="K6209" s="1"/>
      <c r="L6209" s="1"/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</row>
    <row r="6210" spans="4:35">
      <c r="D6210" s="1"/>
      <c r="E6210" s="1"/>
      <c r="F6210" s="1"/>
      <c r="G6210" s="1"/>
      <c r="H6210" s="1"/>
      <c r="I6210" s="99"/>
      <c r="J6210" s="1"/>
      <c r="K6210" s="1"/>
      <c r="L6210" s="1"/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</row>
    <row r="6211" spans="4:35">
      <c r="D6211" s="1"/>
      <c r="E6211" s="1"/>
      <c r="F6211" s="1"/>
      <c r="G6211" s="1"/>
      <c r="H6211" s="1"/>
      <c r="I6211" s="99"/>
      <c r="J6211" s="1"/>
      <c r="K6211" s="1"/>
      <c r="L6211" s="1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</row>
    <row r="6212" spans="4:35">
      <c r="D6212" s="1"/>
      <c r="E6212" s="1"/>
      <c r="F6212" s="1"/>
      <c r="G6212" s="1"/>
      <c r="H6212" s="1"/>
      <c r="I6212" s="99"/>
      <c r="J6212" s="1"/>
      <c r="K6212" s="1"/>
      <c r="L6212" s="1"/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</row>
    <row r="6213" spans="4:35">
      <c r="D6213" s="1"/>
      <c r="E6213" s="1"/>
      <c r="F6213" s="1"/>
      <c r="G6213" s="1"/>
      <c r="H6213" s="1"/>
      <c r="I6213" s="99"/>
      <c r="J6213" s="1"/>
      <c r="K6213" s="1"/>
      <c r="L6213" s="1"/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</row>
    <row r="6214" spans="4:35">
      <c r="D6214" s="1"/>
      <c r="E6214" s="1"/>
      <c r="F6214" s="1"/>
      <c r="G6214" s="1"/>
      <c r="H6214" s="1"/>
      <c r="I6214" s="99"/>
      <c r="J6214" s="1"/>
      <c r="K6214" s="1"/>
      <c r="L6214" s="1"/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</row>
    <row r="6215" spans="4:35">
      <c r="D6215" s="1"/>
      <c r="E6215" s="1"/>
      <c r="F6215" s="1"/>
      <c r="G6215" s="1"/>
      <c r="H6215" s="1"/>
      <c r="I6215" s="99"/>
      <c r="J6215" s="1"/>
      <c r="K6215" s="1"/>
      <c r="L6215" s="1"/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</row>
    <row r="6216" spans="4:35">
      <c r="D6216" s="1"/>
      <c r="E6216" s="1"/>
      <c r="F6216" s="1"/>
      <c r="G6216" s="1"/>
      <c r="H6216" s="1"/>
      <c r="I6216" s="99"/>
      <c r="J6216" s="1"/>
      <c r="K6216" s="1"/>
      <c r="L6216" s="1"/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</row>
    <row r="6217" spans="4:35">
      <c r="D6217" s="1"/>
      <c r="E6217" s="1"/>
      <c r="F6217" s="1"/>
      <c r="G6217" s="1"/>
      <c r="H6217" s="1"/>
      <c r="I6217" s="99"/>
      <c r="J6217" s="1"/>
      <c r="K6217" s="1"/>
      <c r="L6217" s="1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</row>
    <row r="6218" spans="4:35">
      <c r="D6218" s="1"/>
      <c r="E6218" s="1"/>
      <c r="F6218" s="1"/>
      <c r="G6218" s="1"/>
      <c r="H6218" s="1"/>
      <c r="I6218" s="99"/>
      <c r="J6218" s="1"/>
      <c r="K6218" s="1"/>
      <c r="L6218" s="1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</row>
    <row r="6219" spans="4:35">
      <c r="D6219" s="1"/>
      <c r="E6219" s="1"/>
      <c r="F6219" s="1"/>
      <c r="G6219" s="1"/>
      <c r="H6219" s="1"/>
      <c r="I6219" s="99"/>
      <c r="J6219" s="1"/>
      <c r="K6219" s="1"/>
      <c r="L6219" s="1"/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</row>
    <row r="6220" spans="4:35">
      <c r="D6220" s="1"/>
      <c r="E6220" s="1"/>
      <c r="F6220" s="1"/>
      <c r="G6220" s="1"/>
      <c r="H6220" s="1"/>
      <c r="I6220" s="99"/>
      <c r="J6220" s="1"/>
      <c r="K6220" s="1"/>
      <c r="L6220" s="1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</row>
    <row r="6221" spans="4:35">
      <c r="D6221" s="1"/>
      <c r="E6221" s="1"/>
      <c r="F6221" s="1"/>
      <c r="G6221" s="1"/>
      <c r="H6221" s="1"/>
      <c r="I6221" s="99"/>
      <c r="J6221" s="1"/>
      <c r="K6221" s="1"/>
      <c r="L6221" s="1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</row>
    <row r="6222" spans="4:35">
      <c r="D6222" s="1"/>
      <c r="E6222" s="1"/>
      <c r="F6222" s="1"/>
      <c r="G6222" s="1"/>
      <c r="H6222" s="1"/>
      <c r="I6222" s="99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</row>
    <row r="6223" spans="4:35">
      <c r="D6223" s="1"/>
      <c r="E6223" s="1"/>
      <c r="F6223" s="1"/>
      <c r="G6223" s="1"/>
      <c r="H6223" s="1"/>
      <c r="I6223" s="99"/>
      <c r="J6223" s="1"/>
      <c r="K6223" s="1"/>
      <c r="L6223" s="1"/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</row>
    <row r="6224" spans="4:35">
      <c r="D6224" s="1"/>
      <c r="E6224" s="1"/>
      <c r="F6224" s="1"/>
      <c r="G6224" s="1"/>
      <c r="H6224" s="1"/>
      <c r="I6224" s="99"/>
      <c r="J6224" s="1"/>
      <c r="K6224" s="1"/>
      <c r="L6224" s="1"/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</row>
    <row r="6225" spans="4:35">
      <c r="D6225" s="1"/>
      <c r="E6225" s="1"/>
      <c r="F6225" s="1"/>
      <c r="G6225" s="1"/>
      <c r="H6225" s="1"/>
      <c r="I6225" s="99"/>
      <c r="J6225" s="1"/>
      <c r="K6225" s="1"/>
      <c r="L6225" s="1"/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</row>
    <row r="6226" spans="4:35">
      <c r="D6226" s="1"/>
      <c r="E6226" s="1"/>
      <c r="F6226" s="1"/>
      <c r="G6226" s="1"/>
      <c r="H6226" s="1"/>
      <c r="I6226" s="99"/>
      <c r="J6226" s="1"/>
      <c r="K6226" s="1"/>
      <c r="L6226" s="1"/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</row>
    <row r="6227" spans="4:35">
      <c r="D6227" s="1"/>
      <c r="E6227" s="1"/>
      <c r="F6227" s="1"/>
      <c r="G6227" s="1"/>
      <c r="H6227" s="1"/>
      <c r="I6227" s="99"/>
      <c r="J6227" s="1"/>
      <c r="K6227" s="1"/>
      <c r="L6227" s="1"/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</row>
    <row r="6228" spans="4:35">
      <c r="D6228" s="1"/>
      <c r="E6228" s="1"/>
      <c r="F6228" s="1"/>
      <c r="G6228" s="1"/>
      <c r="H6228" s="1"/>
      <c r="I6228" s="99"/>
      <c r="J6228" s="1"/>
      <c r="K6228" s="1"/>
      <c r="L6228" s="1"/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</row>
    <row r="6229" spans="4:35">
      <c r="D6229" s="1"/>
      <c r="E6229" s="1"/>
      <c r="F6229" s="1"/>
      <c r="G6229" s="1"/>
      <c r="H6229" s="1"/>
      <c r="I6229" s="99"/>
      <c r="J6229" s="1"/>
      <c r="K6229" s="1"/>
      <c r="L6229" s="1"/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</row>
    <row r="6230" spans="4:35">
      <c r="D6230" s="1"/>
      <c r="E6230" s="1"/>
      <c r="F6230" s="1"/>
      <c r="G6230" s="1"/>
      <c r="H6230" s="1"/>
      <c r="I6230" s="99"/>
      <c r="J6230" s="1"/>
      <c r="K6230" s="1"/>
      <c r="L6230" s="1"/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</row>
    <row r="6231" spans="4:35">
      <c r="D6231" s="1"/>
      <c r="E6231" s="1"/>
      <c r="F6231" s="1"/>
      <c r="G6231" s="1"/>
      <c r="H6231" s="1"/>
      <c r="I6231" s="99"/>
      <c r="J6231" s="1"/>
      <c r="K6231" s="1"/>
      <c r="L6231" s="1"/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</row>
    <row r="6232" spans="4:35">
      <c r="D6232" s="1"/>
      <c r="E6232" s="1"/>
      <c r="F6232" s="1"/>
      <c r="G6232" s="1"/>
      <c r="H6232" s="1"/>
      <c r="I6232" s="99"/>
      <c r="J6232" s="1"/>
      <c r="K6232" s="1"/>
      <c r="L6232" s="1"/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</row>
    <row r="6233" spans="4:35">
      <c r="D6233" s="1"/>
      <c r="E6233" s="1"/>
      <c r="F6233" s="1"/>
      <c r="G6233" s="1"/>
      <c r="H6233" s="1"/>
      <c r="I6233" s="99"/>
      <c r="J6233" s="1"/>
      <c r="K6233" s="1"/>
      <c r="L6233" s="1"/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</row>
    <row r="6234" spans="4:35">
      <c r="D6234" s="1"/>
      <c r="E6234" s="1"/>
      <c r="F6234" s="1"/>
      <c r="G6234" s="1"/>
      <c r="H6234" s="1"/>
      <c r="I6234" s="99"/>
      <c r="J6234" s="1"/>
      <c r="K6234" s="1"/>
      <c r="L6234" s="1"/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</row>
    <row r="6235" spans="4:35">
      <c r="D6235" s="1"/>
      <c r="E6235" s="1"/>
      <c r="F6235" s="1"/>
      <c r="G6235" s="1"/>
      <c r="H6235" s="1"/>
      <c r="I6235" s="99"/>
      <c r="J6235" s="1"/>
      <c r="K6235" s="1"/>
      <c r="L6235" s="1"/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</row>
    <row r="6236" spans="4:35">
      <c r="D6236" s="1"/>
      <c r="E6236" s="1"/>
      <c r="F6236" s="1"/>
      <c r="G6236" s="1"/>
      <c r="H6236" s="1"/>
      <c r="I6236" s="99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</row>
    <row r="6237" spans="4:35">
      <c r="D6237" s="1"/>
      <c r="E6237" s="1"/>
      <c r="F6237" s="1"/>
      <c r="G6237" s="1"/>
      <c r="H6237" s="1"/>
      <c r="I6237" s="99"/>
      <c r="J6237" s="1"/>
      <c r="K6237" s="1"/>
      <c r="L6237" s="1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</row>
    <row r="6238" spans="4:35">
      <c r="D6238" s="1"/>
      <c r="E6238" s="1"/>
      <c r="F6238" s="1"/>
      <c r="G6238" s="1"/>
      <c r="H6238" s="1"/>
      <c r="I6238" s="99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</row>
    <row r="6239" spans="4:35">
      <c r="D6239" s="1"/>
      <c r="E6239" s="1"/>
      <c r="F6239" s="1"/>
      <c r="G6239" s="1"/>
      <c r="H6239" s="1"/>
      <c r="I6239" s="99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</row>
    <row r="6240" spans="4:35">
      <c r="D6240" s="1"/>
      <c r="E6240" s="1"/>
      <c r="F6240" s="1"/>
      <c r="G6240" s="1"/>
      <c r="H6240" s="1"/>
      <c r="I6240" s="99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</row>
    <row r="6241" spans="4:35">
      <c r="D6241" s="1"/>
      <c r="E6241" s="1"/>
      <c r="F6241" s="1"/>
      <c r="G6241" s="1"/>
      <c r="H6241" s="1"/>
      <c r="I6241" s="99"/>
      <c r="J6241" s="1"/>
      <c r="K6241" s="1"/>
      <c r="L6241" s="1"/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</row>
    <row r="6242" spans="4:35">
      <c r="D6242" s="1"/>
      <c r="E6242" s="1"/>
      <c r="F6242" s="1"/>
      <c r="G6242" s="1"/>
      <c r="H6242" s="1"/>
      <c r="I6242" s="99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</row>
    <row r="6243" spans="4:35">
      <c r="D6243" s="1"/>
      <c r="E6243" s="1"/>
      <c r="F6243" s="1"/>
      <c r="G6243" s="1"/>
      <c r="H6243" s="1"/>
      <c r="I6243" s="99"/>
      <c r="J6243" s="1"/>
      <c r="K6243" s="1"/>
      <c r="L6243" s="1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</row>
    <row r="6244" spans="4:35">
      <c r="D6244" s="1"/>
      <c r="E6244" s="1"/>
      <c r="F6244" s="1"/>
      <c r="G6244" s="1"/>
      <c r="H6244" s="1"/>
      <c r="I6244" s="99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</row>
    <row r="6245" spans="4:35">
      <c r="D6245" s="1"/>
      <c r="E6245" s="1"/>
      <c r="F6245" s="1"/>
      <c r="G6245" s="1"/>
      <c r="H6245" s="1"/>
      <c r="I6245" s="99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</row>
    <row r="6246" spans="4:35">
      <c r="D6246" s="1"/>
      <c r="E6246" s="1"/>
      <c r="F6246" s="1"/>
      <c r="G6246" s="1"/>
      <c r="H6246" s="1"/>
      <c r="I6246" s="99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</row>
    <row r="6247" spans="4:35">
      <c r="D6247" s="1"/>
      <c r="E6247" s="1"/>
      <c r="F6247" s="1"/>
      <c r="G6247" s="1"/>
      <c r="H6247" s="1"/>
      <c r="I6247" s="99"/>
      <c r="J6247" s="1"/>
      <c r="K6247" s="1"/>
      <c r="L6247" s="1"/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</row>
    <row r="6248" spans="4:35">
      <c r="D6248" s="1"/>
      <c r="E6248" s="1"/>
      <c r="F6248" s="1"/>
      <c r="G6248" s="1"/>
      <c r="H6248" s="1"/>
      <c r="I6248" s="99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</row>
    <row r="6249" spans="4:35">
      <c r="D6249" s="1"/>
      <c r="E6249" s="1"/>
      <c r="F6249" s="1"/>
      <c r="G6249" s="1"/>
      <c r="H6249" s="1"/>
      <c r="I6249" s="99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</row>
    <row r="6250" spans="4:35">
      <c r="D6250" s="1"/>
      <c r="E6250" s="1"/>
      <c r="F6250" s="1"/>
      <c r="G6250" s="1"/>
      <c r="H6250" s="1"/>
      <c r="I6250" s="99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</row>
    <row r="6251" spans="4:35">
      <c r="D6251" s="1"/>
      <c r="E6251" s="1"/>
      <c r="F6251" s="1"/>
      <c r="G6251" s="1"/>
      <c r="H6251" s="1"/>
      <c r="I6251" s="99"/>
      <c r="J6251" s="1"/>
      <c r="K6251" s="1"/>
      <c r="L6251" s="1"/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</row>
    <row r="6252" spans="4:35">
      <c r="D6252" s="1"/>
      <c r="E6252" s="1"/>
      <c r="F6252" s="1"/>
      <c r="G6252" s="1"/>
      <c r="H6252" s="1"/>
      <c r="I6252" s="99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</row>
    <row r="6253" spans="4:35">
      <c r="D6253" s="1"/>
      <c r="E6253" s="1"/>
      <c r="F6253" s="1"/>
      <c r="G6253" s="1"/>
      <c r="H6253" s="1"/>
      <c r="I6253" s="99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</row>
    <row r="6254" spans="4:35">
      <c r="D6254" s="1"/>
      <c r="E6254" s="1"/>
      <c r="F6254" s="1"/>
      <c r="G6254" s="1"/>
      <c r="H6254" s="1"/>
      <c r="I6254" s="99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</row>
    <row r="6255" spans="4:35">
      <c r="D6255" s="1"/>
      <c r="E6255" s="1"/>
      <c r="F6255" s="1"/>
      <c r="G6255" s="1"/>
      <c r="H6255" s="1"/>
      <c r="I6255" s="99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</row>
    <row r="6256" spans="4:35">
      <c r="D6256" s="1"/>
      <c r="E6256" s="1"/>
      <c r="F6256" s="1"/>
      <c r="G6256" s="1"/>
      <c r="H6256" s="1"/>
      <c r="I6256" s="99"/>
      <c r="J6256" s="1"/>
      <c r="K6256" s="1"/>
      <c r="L6256" s="1"/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</row>
    <row r="6257" spans="4:35">
      <c r="D6257" s="1"/>
      <c r="E6257" s="1"/>
      <c r="F6257" s="1"/>
      <c r="G6257" s="1"/>
      <c r="H6257" s="1"/>
      <c r="I6257" s="99"/>
      <c r="J6257" s="1"/>
      <c r="K6257" s="1"/>
      <c r="L6257" s="1"/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</row>
    <row r="6258" spans="4:35">
      <c r="D6258" s="1"/>
      <c r="E6258" s="1"/>
      <c r="F6258" s="1"/>
      <c r="G6258" s="1"/>
      <c r="H6258" s="1"/>
      <c r="I6258" s="99"/>
      <c r="J6258" s="1"/>
      <c r="K6258" s="1"/>
      <c r="L6258" s="1"/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</row>
    <row r="6259" spans="4:35">
      <c r="D6259" s="1"/>
      <c r="E6259" s="1"/>
      <c r="F6259" s="1"/>
      <c r="G6259" s="1"/>
      <c r="H6259" s="1"/>
      <c r="I6259" s="99"/>
      <c r="J6259" s="1"/>
      <c r="K6259" s="1"/>
      <c r="L6259" s="1"/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</row>
    <row r="6260" spans="4:35">
      <c r="D6260" s="1"/>
      <c r="E6260" s="1"/>
      <c r="F6260" s="1"/>
      <c r="G6260" s="1"/>
      <c r="H6260" s="1"/>
      <c r="I6260" s="99"/>
      <c r="J6260" s="1"/>
      <c r="K6260" s="1"/>
      <c r="L6260" s="1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</row>
    <row r="6261" spans="4:35">
      <c r="D6261" s="1"/>
      <c r="E6261" s="1"/>
      <c r="F6261" s="1"/>
      <c r="G6261" s="1"/>
      <c r="H6261" s="1"/>
      <c r="I6261" s="99"/>
      <c r="J6261" s="1"/>
      <c r="K6261" s="1"/>
      <c r="L6261" s="1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</row>
    <row r="6262" spans="4:35">
      <c r="D6262" s="1"/>
      <c r="E6262" s="1"/>
      <c r="F6262" s="1"/>
      <c r="G6262" s="1"/>
      <c r="H6262" s="1"/>
      <c r="I6262" s="99"/>
      <c r="J6262" s="1"/>
      <c r="K6262" s="1"/>
      <c r="L6262" s="1"/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</row>
    <row r="6263" spans="4:35">
      <c r="D6263" s="1"/>
      <c r="E6263" s="1"/>
      <c r="F6263" s="1"/>
      <c r="G6263" s="1"/>
      <c r="H6263" s="1"/>
      <c r="I6263" s="99"/>
      <c r="J6263" s="1"/>
      <c r="K6263" s="1"/>
      <c r="L6263" s="1"/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</row>
    <row r="6264" spans="4:35">
      <c r="D6264" s="1"/>
      <c r="E6264" s="1"/>
      <c r="F6264" s="1"/>
      <c r="G6264" s="1"/>
      <c r="H6264" s="1"/>
      <c r="I6264" s="99"/>
      <c r="J6264" s="1"/>
      <c r="K6264" s="1"/>
      <c r="L6264" s="1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</row>
    <row r="6265" spans="4:35">
      <c r="D6265" s="1"/>
      <c r="E6265" s="1"/>
      <c r="F6265" s="1"/>
      <c r="G6265" s="1"/>
      <c r="H6265" s="1"/>
      <c r="I6265" s="99"/>
      <c r="J6265" s="1"/>
      <c r="K6265" s="1"/>
      <c r="L6265" s="1"/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</row>
    <row r="6266" spans="4:35">
      <c r="D6266" s="1"/>
      <c r="E6266" s="1"/>
      <c r="F6266" s="1"/>
      <c r="G6266" s="1"/>
      <c r="H6266" s="1"/>
      <c r="I6266" s="99"/>
      <c r="J6266" s="1"/>
      <c r="K6266" s="1"/>
      <c r="L6266" s="1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</row>
    <row r="6267" spans="4:35">
      <c r="D6267" s="1"/>
      <c r="E6267" s="1"/>
      <c r="F6267" s="1"/>
      <c r="G6267" s="1"/>
      <c r="H6267" s="1"/>
      <c r="I6267" s="99"/>
      <c r="J6267" s="1"/>
      <c r="K6267" s="1"/>
      <c r="L6267" s="1"/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</row>
    <row r="6268" spans="4:35">
      <c r="D6268" s="1"/>
      <c r="E6268" s="1"/>
      <c r="F6268" s="1"/>
      <c r="G6268" s="1"/>
      <c r="H6268" s="1"/>
      <c r="I6268" s="99"/>
      <c r="J6268" s="1"/>
      <c r="K6268" s="1"/>
      <c r="L6268" s="1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</row>
    <row r="6269" spans="4:35">
      <c r="D6269" s="1"/>
      <c r="E6269" s="1"/>
      <c r="F6269" s="1"/>
      <c r="G6269" s="1"/>
      <c r="H6269" s="1"/>
      <c r="I6269" s="99"/>
      <c r="J6269" s="1"/>
      <c r="K6269" s="1"/>
      <c r="L6269" s="1"/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</row>
    <row r="6270" spans="4:35">
      <c r="D6270" s="1"/>
      <c r="E6270" s="1"/>
      <c r="F6270" s="1"/>
      <c r="G6270" s="1"/>
      <c r="H6270" s="1"/>
      <c r="I6270" s="99"/>
      <c r="J6270" s="1"/>
      <c r="K6270" s="1"/>
      <c r="L6270" s="1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</row>
    <row r="6271" spans="4:35">
      <c r="D6271" s="1"/>
      <c r="E6271" s="1"/>
      <c r="F6271" s="1"/>
      <c r="G6271" s="1"/>
      <c r="H6271" s="1"/>
      <c r="I6271" s="99"/>
      <c r="J6271" s="1"/>
      <c r="K6271" s="1"/>
      <c r="L6271" s="1"/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</row>
    <row r="6272" spans="4:35">
      <c r="D6272" s="1"/>
      <c r="E6272" s="1"/>
      <c r="F6272" s="1"/>
      <c r="G6272" s="1"/>
      <c r="H6272" s="1"/>
      <c r="I6272" s="99"/>
      <c r="J6272" s="1"/>
      <c r="K6272" s="1"/>
      <c r="L6272" s="1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</row>
    <row r="6273" spans="4:35">
      <c r="D6273" s="1"/>
      <c r="E6273" s="1"/>
      <c r="F6273" s="1"/>
      <c r="G6273" s="1"/>
      <c r="H6273" s="1"/>
      <c r="I6273" s="99"/>
      <c r="J6273" s="1"/>
      <c r="K6273" s="1"/>
      <c r="L6273" s="1"/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</row>
    <row r="6274" spans="4:35">
      <c r="D6274" s="1"/>
      <c r="E6274" s="1"/>
      <c r="F6274" s="1"/>
      <c r="G6274" s="1"/>
      <c r="H6274" s="1"/>
      <c r="I6274" s="99"/>
      <c r="J6274" s="1"/>
      <c r="K6274" s="1"/>
      <c r="L6274" s="1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</row>
    <row r="6275" spans="4:35">
      <c r="D6275" s="1"/>
      <c r="E6275" s="1"/>
      <c r="F6275" s="1"/>
      <c r="G6275" s="1"/>
      <c r="H6275" s="1"/>
      <c r="I6275" s="99"/>
      <c r="J6275" s="1"/>
      <c r="K6275" s="1"/>
      <c r="L6275" s="1"/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</row>
    <row r="6276" spans="4:35">
      <c r="D6276" s="1"/>
      <c r="E6276" s="1"/>
      <c r="F6276" s="1"/>
      <c r="G6276" s="1"/>
      <c r="H6276" s="1"/>
      <c r="I6276" s="99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</row>
    <row r="6277" spans="4:35">
      <c r="D6277" s="1"/>
      <c r="E6277" s="1"/>
      <c r="F6277" s="1"/>
      <c r="G6277" s="1"/>
      <c r="H6277" s="1"/>
      <c r="I6277" s="99"/>
      <c r="J6277" s="1"/>
      <c r="K6277" s="1"/>
      <c r="L6277" s="1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</row>
    <row r="6278" spans="4:35">
      <c r="D6278" s="1"/>
      <c r="E6278" s="1"/>
      <c r="F6278" s="1"/>
      <c r="G6278" s="1"/>
      <c r="H6278" s="1"/>
      <c r="I6278" s="99"/>
      <c r="J6278" s="1"/>
      <c r="K6278" s="1"/>
      <c r="L6278" s="1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</row>
    <row r="6279" spans="4:35">
      <c r="D6279" s="1"/>
      <c r="E6279" s="1"/>
      <c r="F6279" s="1"/>
      <c r="G6279" s="1"/>
      <c r="H6279" s="1"/>
      <c r="I6279" s="99"/>
      <c r="J6279" s="1"/>
      <c r="K6279" s="1"/>
      <c r="L6279" s="1"/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</row>
    <row r="6280" spans="4:35">
      <c r="D6280" s="1"/>
      <c r="E6280" s="1"/>
      <c r="F6280" s="1"/>
      <c r="G6280" s="1"/>
      <c r="H6280" s="1"/>
      <c r="I6280" s="99"/>
      <c r="J6280" s="1"/>
      <c r="K6280" s="1"/>
      <c r="L6280" s="1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</row>
    <row r="6281" spans="4:35">
      <c r="D6281" s="1"/>
      <c r="E6281" s="1"/>
      <c r="F6281" s="1"/>
      <c r="G6281" s="1"/>
      <c r="H6281" s="1"/>
      <c r="I6281" s="99"/>
      <c r="J6281" s="1"/>
      <c r="K6281" s="1"/>
      <c r="L6281" s="1"/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</row>
    <row r="6282" spans="4:35">
      <c r="D6282" s="1"/>
      <c r="E6282" s="1"/>
      <c r="F6282" s="1"/>
      <c r="G6282" s="1"/>
      <c r="H6282" s="1"/>
      <c r="I6282" s="99"/>
      <c r="J6282" s="1"/>
      <c r="K6282" s="1"/>
      <c r="L6282" s="1"/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</row>
    <row r="6283" spans="4:35">
      <c r="D6283" s="1"/>
      <c r="E6283" s="1"/>
      <c r="F6283" s="1"/>
      <c r="G6283" s="1"/>
      <c r="H6283" s="1"/>
      <c r="I6283" s="99"/>
      <c r="J6283" s="1"/>
      <c r="K6283" s="1"/>
      <c r="L6283" s="1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</row>
    <row r="6284" spans="4:35">
      <c r="D6284" s="1"/>
      <c r="E6284" s="1"/>
      <c r="F6284" s="1"/>
      <c r="G6284" s="1"/>
      <c r="H6284" s="1"/>
      <c r="I6284" s="99"/>
      <c r="J6284" s="1"/>
      <c r="K6284" s="1"/>
      <c r="L6284" s="1"/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</row>
    <row r="6285" spans="4:35">
      <c r="D6285" s="1"/>
      <c r="E6285" s="1"/>
      <c r="F6285" s="1"/>
      <c r="G6285" s="1"/>
      <c r="H6285" s="1"/>
      <c r="I6285" s="99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</row>
    <row r="6286" spans="4:35">
      <c r="D6286" s="1"/>
      <c r="E6286" s="1"/>
      <c r="F6286" s="1"/>
      <c r="G6286" s="1"/>
      <c r="H6286" s="1"/>
      <c r="I6286" s="99"/>
      <c r="J6286" s="1"/>
      <c r="K6286" s="1"/>
      <c r="L6286" s="1"/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</row>
    <row r="6287" spans="4:35">
      <c r="D6287" s="1"/>
      <c r="E6287" s="1"/>
      <c r="F6287" s="1"/>
      <c r="G6287" s="1"/>
      <c r="H6287" s="1"/>
      <c r="I6287" s="99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</row>
    <row r="6288" spans="4:35">
      <c r="D6288" s="1"/>
      <c r="E6288" s="1"/>
      <c r="F6288" s="1"/>
      <c r="G6288" s="1"/>
      <c r="H6288" s="1"/>
      <c r="I6288" s="99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</row>
    <row r="6289" spans="4:35">
      <c r="D6289" s="1"/>
      <c r="E6289" s="1"/>
      <c r="F6289" s="1"/>
      <c r="G6289" s="1"/>
      <c r="H6289" s="1"/>
      <c r="I6289" s="99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</row>
    <row r="6290" spans="4:35">
      <c r="D6290" s="1"/>
      <c r="E6290" s="1"/>
      <c r="F6290" s="1"/>
      <c r="G6290" s="1"/>
      <c r="H6290" s="1"/>
      <c r="I6290" s="99"/>
      <c r="J6290" s="1"/>
      <c r="K6290" s="1"/>
      <c r="L6290" s="1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</row>
    <row r="6291" spans="4:35">
      <c r="D6291" s="1"/>
      <c r="E6291" s="1"/>
      <c r="F6291" s="1"/>
      <c r="G6291" s="1"/>
      <c r="H6291" s="1"/>
      <c r="I6291" s="99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</row>
    <row r="6292" spans="4:35">
      <c r="D6292" s="1"/>
      <c r="E6292" s="1"/>
      <c r="F6292" s="1"/>
      <c r="G6292" s="1"/>
      <c r="H6292" s="1"/>
      <c r="I6292" s="99"/>
      <c r="J6292" s="1"/>
      <c r="K6292" s="1"/>
      <c r="L6292" s="1"/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</row>
    <row r="6293" spans="4:35">
      <c r="D6293" s="1"/>
      <c r="E6293" s="1"/>
      <c r="F6293" s="1"/>
      <c r="G6293" s="1"/>
      <c r="H6293" s="1"/>
      <c r="I6293" s="99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</row>
    <row r="6294" spans="4:35">
      <c r="D6294" s="1"/>
      <c r="E6294" s="1"/>
      <c r="F6294" s="1"/>
      <c r="G6294" s="1"/>
      <c r="H6294" s="1"/>
      <c r="I6294" s="99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</row>
    <row r="6295" spans="4:35">
      <c r="D6295" s="1"/>
      <c r="E6295" s="1"/>
      <c r="F6295" s="1"/>
      <c r="G6295" s="1"/>
      <c r="H6295" s="1"/>
      <c r="I6295" s="99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</row>
    <row r="6296" spans="4:35">
      <c r="D6296" s="1"/>
      <c r="E6296" s="1"/>
      <c r="F6296" s="1"/>
      <c r="G6296" s="1"/>
      <c r="H6296" s="1"/>
      <c r="I6296" s="99"/>
      <c r="J6296" s="1"/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</row>
    <row r="6297" spans="4:35">
      <c r="D6297" s="1"/>
      <c r="E6297" s="1"/>
      <c r="F6297" s="1"/>
      <c r="G6297" s="1"/>
      <c r="H6297" s="1"/>
      <c r="I6297" s="99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</row>
    <row r="6298" spans="4:35">
      <c r="D6298" s="1"/>
      <c r="E6298" s="1"/>
      <c r="F6298" s="1"/>
      <c r="G6298" s="1"/>
      <c r="H6298" s="1"/>
      <c r="I6298" s="99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</row>
    <row r="6299" spans="4:35">
      <c r="D6299" s="1"/>
      <c r="E6299" s="1"/>
      <c r="F6299" s="1"/>
      <c r="G6299" s="1"/>
      <c r="H6299" s="1"/>
      <c r="I6299" s="99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</row>
    <row r="6300" spans="4:35">
      <c r="D6300" s="1"/>
      <c r="E6300" s="1"/>
      <c r="F6300" s="1"/>
      <c r="G6300" s="1"/>
      <c r="H6300" s="1"/>
      <c r="I6300" s="99"/>
      <c r="J6300" s="1"/>
      <c r="K6300" s="1"/>
      <c r="L6300" s="1"/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</row>
    <row r="6301" spans="4:35">
      <c r="D6301" s="1"/>
      <c r="E6301" s="1"/>
      <c r="F6301" s="1"/>
      <c r="G6301" s="1"/>
      <c r="H6301" s="1"/>
      <c r="I6301" s="99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</row>
    <row r="6302" spans="4:35">
      <c r="D6302" s="1"/>
      <c r="E6302" s="1"/>
      <c r="F6302" s="1"/>
      <c r="G6302" s="1"/>
      <c r="H6302" s="1"/>
      <c r="I6302" s="99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</row>
    <row r="6303" spans="4:35">
      <c r="D6303" s="1"/>
      <c r="E6303" s="1"/>
      <c r="F6303" s="1"/>
      <c r="G6303" s="1"/>
      <c r="H6303" s="1"/>
      <c r="I6303" s="99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</row>
    <row r="6304" spans="4:35">
      <c r="D6304" s="1"/>
      <c r="E6304" s="1"/>
      <c r="F6304" s="1"/>
      <c r="G6304" s="1"/>
      <c r="H6304" s="1"/>
      <c r="I6304" s="99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</row>
    <row r="6305" spans="4:35">
      <c r="D6305" s="1"/>
      <c r="E6305" s="1"/>
      <c r="F6305" s="1"/>
      <c r="G6305" s="1"/>
      <c r="H6305" s="1"/>
      <c r="I6305" s="99"/>
      <c r="J6305" s="1"/>
      <c r="K6305" s="1"/>
      <c r="L6305" s="1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</row>
    <row r="6306" spans="4:35">
      <c r="D6306" s="1"/>
      <c r="E6306" s="1"/>
      <c r="F6306" s="1"/>
      <c r="G6306" s="1"/>
      <c r="H6306" s="1"/>
      <c r="I6306" s="99"/>
      <c r="J6306" s="1"/>
      <c r="K6306" s="1"/>
      <c r="L6306" s="1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</row>
    <row r="6307" spans="4:35">
      <c r="D6307" s="1"/>
      <c r="E6307" s="1"/>
      <c r="F6307" s="1"/>
      <c r="G6307" s="1"/>
      <c r="H6307" s="1"/>
      <c r="I6307" s="99"/>
      <c r="J6307" s="1"/>
      <c r="K6307" s="1"/>
      <c r="L6307" s="1"/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</row>
    <row r="6308" spans="4:35">
      <c r="D6308" s="1"/>
      <c r="E6308" s="1"/>
      <c r="F6308" s="1"/>
      <c r="G6308" s="1"/>
      <c r="H6308" s="1"/>
      <c r="I6308" s="99"/>
      <c r="J6308" s="1"/>
      <c r="K6308" s="1"/>
      <c r="L6308" s="1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</row>
    <row r="6309" spans="4:35">
      <c r="D6309" s="1"/>
      <c r="E6309" s="1"/>
      <c r="F6309" s="1"/>
      <c r="G6309" s="1"/>
      <c r="H6309" s="1"/>
      <c r="I6309" s="99"/>
      <c r="J6309" s="1"/>
      <c r="K6309" s="1"/>
      <c r="L6309" s="1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</row>
    <row r="6310" spans="4:35">
      <c r="D6310" s="1"/>
      <c r="E6310" s="1"/>
      <c r="F6310" s="1"/>
      <c r="G6310" s="1"/>
      <c r="H6310" s="1"/>
      <c r="I6310" s="99"/>
      <c r="J6310" s="1"/>
      <c r="K6310" s="1"/>
      <c r="L6310" s="1"/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</row>
    <row r="6311" spans="4:35">
      <c r="D6311" s="1"/>
      <c r="E6311" s="1"/>
      <c r="F6311" s="1"/>
      <c r="G6311" s="1"/>
      <c r="H6311" s="1"/>
      <c r="I6311" s="99"/>
      <c r="J6311" s="1"/>
      <c r="K6311" s="1"/>
      <c r="L6311" s="1"/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</row>
    <row r="6312" spans="4:35">
      <c r="D6312" s="1"/>
      <c r="E6312" s="1"/>
      <c r="F6312" s="1"/>
      <c r="G6312" s="1"/>
      <c r="H6312" s="1"/>
      <c r="I6312" s="99"/>
      <c r="J6312" s="1"/>
      <c r="K6312" s="1"/>
      <c r="L6312" s="1"/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</row>
    <row r="6313" spans="4:35">
      <c r="D6313" s="1"/>
      <c r="E6313" s="1"/>
      <c r="F6313" s="1"/>
      <c r="G6313" s="1"/>
      <c r="H6313" s="1"/>
      <c r="I6313" s="99"/>
      <c r="J6313" s="1"/>
      <c r="K6313" s="1"/>
      <c r="L6313" s="1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</row>
    <row r="6314" spans="4:35">
      <c r="D6314" s="1"/>
      <c r="E6314" s="1"/>
      <c r="F6314" s="1"/>
      <c r="G6314" s="1"/>
      <c r="H6314" s="1"/>
      <c r="I6314" s="99"/>
      <c r="J6314" s="1"/>
      <c r="K6314" s="1"/>
      <c r="L6314" s="1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</row>
    <row r="6315" spans="4:35">
      <c r="D6315" s="1"/>
      <c r="E6315" s="1"/>
      <c r="F6315" s="1"/>
      <c r="G6315" s="1"/>
      <c r="H6315" s="1"/>
      <c r="I6315" s="99"/>
      <c r="J6315" s="1"/>
      <c r="K6315" s="1"/>
      <c r="L6315" s="1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</row>
    <row r="6316" spans="4:35">
      <c r="D6316" s="1"/>
      <c r="E6316" s="1"/>
      <c r="F6316" s="1"/>
      <c r="G6316" s="1"/>
      <c r="H6316" s="1"/>
      <c r="I6316" s="99"/>
      <c r="J6316" s="1"/>
      <c r="K6316" s="1"/>
      <c r="L6316" s="1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</row>
    <row r="6317" spans="4:35">
      <c r="D6317" s="1"/>
      <c r="E6317" s="1"/>
      <c r="F6317" s="1"/>
      <c r="G6317" s="1"/>
      <c r="H6317" s="1"/>
      <c r="I6317" s="99"/>
      <c r="J6317" s="1"/>
      <c r="K6317" s="1"/>
      <c r="L6317" s="1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</row>
    <row r="6318" spans="4:35">
      <c r="D6318" s="1"/>
      <c r="E6318" s="1"/>
      <c r="F6318" s="1"/>
      <c r="G6318" s="1"/>
      <c r="H6318" s="1"/>
      <c r="I6318" s="99"/>
      <c r="J6318" s="1"/>
      <c r="K6318" s="1"/>
      <c r="L6318" s="1"/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</row>
    <row r="6319" spans="4:35">
      <c r="D6319" s="1"/>
      <c r="E6319" s="1"/>
      <c r="F6319" s="1"/>
      <c r="G6319" s="1"/>
      <c r="H6319" s="1"/>
      <c r="I6319" s="99"/>
      <c r="J6319" s="1"/>
      <c r="K6319" s="1"/>
      <c r="L6319" s="1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</row>
    <row r="6320" spans="4:35">
      <c r="D6320" s="1"/>
      <c r="E6320" s="1"/>
      <c r="F6320" s="1"/>
      <c r="G6320" s="1"/>
      <c r="H6320" s="1"/>
      <c r="I6320" s="99"/>
      <c r="J6320" s="1"/>
      <c r="K6320" s="1"/>
      <c r="L6320" s="1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</row>
    <row r="6321" spans="4:35">
      <c r="D6321" s="1"/>
      <c r="E6321" s="1"/>
      <c r="F6321" s="1"/>
      <c r="G6321" s="1"/>
      <c r="H6321" s="1"/>
      <c r="I6321" s="99"/>
      <c r="J6321" s="1"/>
      <c r="K6321" s="1"/>
      <c r="L6321" s="1"/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</row>
    <row r="6322" spans="4:35">
      <c r="D6322" s="1"/>
      <c r="E6322" s="1"/>
      <c r="F6322" s="1"/>
      <c r="G6322" s="1"/>
      <c r="H6322" s="1"/>
      <c r="I6322" s="99"/>
      <c r="J6322" s="1"/>
      <c r="K6322" s="1"/>
      <c r="L6322" s="1"/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</row>
    <row r="6323" spans="4:35">
      <c r="D6323" s="1"/>
      <c r="E6323" s="1"/>
      <c r="F6323" s="1"/>
      <c r="G6323" s="1"/>
      <c r="H6323" s="1"/>
      <c r="I6323" s="99"/>
      <c r="J6323" s="1"/>
      <c r="K6323" s="1"/>
      <c r="L6323" s="1"/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</row>
    <row r="6324" spans="4:35">
      <c r="D6324" s="1"/>
      <c r="E6324" s="1"/>
      <c r="F6324" s="1"/>
      <c r="G6324" s="1"/>
      <c r="H6324" s="1"/>
      <c r="I6324" s="99"/>
      <c r="J6324" s="1"/>
      <c r="K6324" s="1"/>
      <c r="L6324" s="1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</row>
    <row r="6325" spans="4:35">
      <c r="D6325" s="1"/>
      <c r="E6325" s="1"/>
      <c r="F6325" s="1"/>
      <c r="G6325" s="1"/>
      <c r="H6325" s="1"/>
      <c r="I6325" s="99"/>
      <c r="J6325" s="1"/>
      <c r="K6325" s="1"/>
      <c r="L6325" s="1"/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</row>
    <row r="6326" spans="4:35">
      <c r="D6326" s="1"/>
      <c r="E6326" s="1"/>
      <c r="F6326" s="1"/>
      <c r="G6326" s="1"/>
      <c r="H6326" s="1"/>
      <c r="I6326" s="99"/>
      <c r="J6326" s="1"/>
      <c r="K6326" s="1"/>
      <c r="L6326" s="1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</row>
    <row r="6327" spans="4:35">
      <c r="D6327" s="1"/>
      <c r="E6327" s="1"/>
      <c r="F6327" s="1"/>
      <c r="G6327" s="1"/>
      <c r="H6327" s="1"/>
      <c r="I6327" s="99"/>
      <c r="J6327" s="1"/>
      <c r="K6327" s="1"/>
      <c r="L6327" s="1"/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</row>
    <row r="6328" spans="4:35">
      <c r="D6328" s="1"/>
      <c r="E6328" s="1"/>
      <c r="F6328" s="1"/>
      <c r="G6328" s="1"/>
      <c r="H6328" s="1"/>
      <c r="I6328" s="99"/>
      <c r="J6328" s="1"/>
      <c r="K6328" s="1"/>
      <c r="L6328" s="1"/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</row>
    <row r="6329" spans="4:35">
      <c r="D6329" s="1"/>
      <c r="E6329" s="1"/>
      <c r="F6329" s="1"/>
      <c r="G6329" s="1"/>
      <c r="H6329" s="1"/>
      <c r="I6329" s="99"/>
      <c r="J6329" s="1"/>
      <c r="K6329" s="1"/>
      <c r="L6329" s="1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</row>
    <row r="6330" spans="4:35">
      <c r="D6330" s="1"/>
      <c r="E6330" s="1"/>
      <c r="F6330" s="1"/>
      <c r="G6330" s="1"/>
      <c r="H6330" s="1"/>
      <c r="I6330" s="99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</row>
    <row r="6331" spans="4:35">
      <c r="D6331" s="1"/>
      <c r="E6331" s="1"/>
      <c r="F6331" s="1"/>
      <c r="G6331" s="1"/>
      <c r="H6331" s="1"/>
      <c r="I6331" s="99"/>
      <c r="J6331" s="1"/>
      <c r="K6331" s="1"/>
      <c r="L6331" s="1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</row>
    <row r="6332" spans="4:35">
      <c r="D6332" s="1"/>
      <c r="E6332" s="1"/>
      <c r="F6332" s="1"/>
      <c r="G6332" s="1"/>
      <c r="H6332" s="1"/>
      <c r="I6332" s="99"/>
      <c r="J6332" s="1"/>
      <c r="K6332" s="1"/>
      <c r="L6332" s="1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</row>
    <row r="6333" spans="4:35">
      <c r="D6333" s="1"/>
      <c r="E6333" s="1"/>
      <c r="F6333" s="1"/>
      <c r="G6333" s="1"/>
      <c r="H6333" s="1"/>
      <c r="I6333" s="99"/>
      <c r="J6333" s="1"/>
      <c r="K6333" s="1"/>
      <c r="L6333" s="1"/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</row>
    <row r="6334" spans="4:35">
      <c r="D6334" s="1"/>
      <c r="E6334" s="1"/>
      <c r="F6334" s="1"/>
      <c r="G6334" s="1"/>
      <c r="H6334" s="1"/>
      <c r="I6334" s="99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</row>
    <row r="6335" spans="4:35">
      <c r="D6335" s="1"/>
      <c r="E6335" s="1"/>
      <c r="F6335" s="1"/>
      <c r="G6335" s="1"/>
      <c r="H6335" s="1"/>
      <c r="I6335" s="99"/>
      <c r="J6335" s="1"/>
      <c r="K6335" s="1"/>
      <c r="L6335" s="1"/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</row>
    <row r="6336" spans="4:35">
      <c r="D6336" s="1"/>
      <c r="E6336" s="1"/>
      <c r="F6336" s="1"/>
      <c r="G6336" s="1"/>
      <c r="H6336" s="1"/>
      <c r="I6336" s="99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</row>
    <row r="6337" spans="4:35">
      <c r="D6337" s="1"/>
      <c r="E6337" s="1"/>
      <c r="F6337" s="1"/>
      <c r="G6337" s="1"/>
      <c r="H6337" s="1"/>
      <c r="I6337" s="99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</row>
    <row r="6338" spans="4:35">
      <c r="D6338" s="1"/>
      <c r="E6338" s="1"/>
      <c r="F6338" s="1"/>
      <c r="G6338" s="1"/>
      <c r="H6338" s="1"/>
      <c r="I6338" s="99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</row>
    <row r="6339" spans="4:35">
      <c r="D6339" s="1"/>
      <c r="E6339" s="1"/>
      <c r="F6339" s="1"/>
      <c r="G6339" s="1"/>
      <c r="H6339" s="1"/>
      <c r="I6339" s="99"/>
      <c r="J6339" s="1"/>
      <c r="K6339" s="1"/>
      <c r="L6339" s="1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</row>
    <row r="6340" spans="4:35">
      <c r="D6340" s="1"/>
      <c r="E6340" s="1"/>
      <c r="F6340" s="1"/>
      <c r="G6340" s="1"/>
      <c r="H6340" s="1"/>
      <c r="I6340" s="99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</row>
    <row r="6341" spans="4:35">
      <c r="D6341" s="1"/>
      <c r="E6341" s="1"/>
      <c r="F6341" s="1"/>
      <c r="G6341" s="1"/>
      <c r="H6341" s="1"/>
      <c r="I6341" s="99"/>
      <c r="J6341" s="1"/>
      <c r="K6341" s="1"/>
      <c r="L6341" s="1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</row>
    <row r="6342" spans="4:35">
      <c r="D6342" s="1"/>
      <c r="E6342" s="1"/>
      <c r="F6342" s="1"/>
      <c r="G6342" s="1"/>
      <c r="H6342" s="1"/>
      <c r="I6342" s="99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</row>
    <row r="6343" spans="4:35">
      <c r="D6343" s="1"/>
      <c r="E6343" s="1"/>
      <c r="F6343" s="1"/>
      <c r="G6343" s="1"/>
      <c r="H6343" s="1"/>
      <c r="I6343" s="99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</row>
    <row r="6344" spans="4:35">
      <c r="D6344" s="1"/>
      <c r="E6344" s="1"/>
      <c r="F6344" s="1"/>
      <c r="G6344" s="1"/>
      <c r="H6344" s="1"/>
      <c r="I6344" s="99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</row>
    <row r="6345" spans="4:35">
      <c r="D6345" s="1"/>
      <c r="E6345" s="1"/>
      <c r="F6345" s="1"/>
      <c r="G6345" s="1"/>
      <c r="H6345" s="1"/>
      <c r="I6345" s="99"/>
      <c r="J6345" s="1"/>
      <c r="K6345" s="1"/>
      <c r="L6345" s="1"/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</row>
    <row r="6346" spans="4:35">
      <c r="D6346" s="1"/>
      <c r="E6346" s="1"/>
      <c r="F6346" s="1"/>
      <c r="G6346" s="1"/>
      <c r="H6346" s="1"/>
      <c r="I6346" s="99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</row>
    <row r="6347" spans="4:35">
      <c r="D6347" s="1"/>
      <c r="E6347" s="1"/>
      <c r="F6347" s="1"/>
      <c r="G6347" s="1"/>
      <c r="H6347" s="1"/>
      <c r="I6347" s="99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</row>
    <row r="6348" spans="4:35">
      <c r="D6348" s="1"/>
      <c r="E6348" s="1"/>
      <c r="F6348" s="1"/>
      <c r="G6348" s="1"/>
      <c r="H6348" s="1"/>
      <c r="I6348" s="99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</row>
    <row r="6349" spans="4:35">
      <c r="D6349" s="1"/>
      <c r="E6349" s="1"/>
      <c r="F6349" s="1"/>
      <c r="G6349" s="1"/>
      <c r="H6349" s="1"/>
      <c r="I6349" s="99"/>
      <c r="J6349" s="1"/>
      <c r="K6349" s="1"/>
      <c r="L6349" s="1"/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</row>
    <row r="6350" spans="4:35">
      <c r="D6350" s="1"/>
      <c r="E6350" s="1"/>
      <c r="F6350" s="1"/>
      <c r="G6350" s="1"/>
      <c r="H6350" s="1"/>
      <c r="I6350" s="99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</row>
    <row r="6351" spans="4:35">
      <c r="D6351" s="1"/>
      <c r="E6351" s="1"/>
      <c r="F6351" s="1"/>
      <c r="G6351" s="1"/>
      <c r="H6351" s="1"/>
      <c r="I6351" s="99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</row>
    <row r="6352" spans="4:35">
      <c r="D6352" s="1"/>
      <c r="E6352" s="1"/>
      <c r="F6352" s="1"/>
      <c r="G6352" s="1"/>
      <c r="H6352" s="1"/>
      <c r="I6352" s="99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</row>
    <row r="6353" spans="4:35">
      <c r="D6353" s="1"/>
      <c r="E6353" s="1"/>
      <c r="F6353" s="1"/>
      <c r="G6353" s="1"/>
      <c r="H6353" s="1"/>
      <c r="I6353" s="99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</row>
    <row r="6354" spans="4:35">
      <c r="D6354" s="1"/>
      <c r="E6354" s="1"/>
      <c r="F6354" s="1"/>
      <c r="G6354" s="1"/>
      <c r="H6354" s="1"/>
      <c r="I6354" s="99"/>
      <c r="J6354" s="1"/>
      <c r="K6354" s="1"/>
      <c r="L6354" s="1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</row>
    <row r="6355" spans="4:35">
      <c r="D6355" s="1"/>
      <c r="E6355" s="1"/>
      <c r="F6355" s="1"/>
      <c r="G6355" s="1"/>
      <c r="H6355" s="1"/>
      <c r="I6355" s="99"/>
      <c r="J6355" s="1"/>
      <c r="K6355" s="1"/>
      <c r="L6355" s="1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</row>
    <row r="6356" spans="4:35">
      <c r="D6356" s="1"/>
      <c r="E6356" s="1"/>
      <c r="F6356" s="1"/>
      <c r="G6356" s="1"/>
      <c r="H6356" s="1"/>
      <c r="I6356" s="99"/>
      <c r="J6356" s="1"/>
      <c r="K6356" s="1"/>
      <c r="L6356" s="1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</row>
    <row r="6357" spans="4:35">
      <c r="D6357" s="1"/>
      <c r="E6357" s="1"/>
      <c r="F6357" s="1"/>
      <c r="G6357" s="1"/>
      <c r="H6357" s="1"/>
      <c r="I6357" s="99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</row>
    <row r="6358" spans="4:35">
      <c r="D6358" s="1"/>
      <c r="E6358" s="1"/>
      <c r="F6358" s="1"/>
      <c r="G6358" s="1"/>
      <c r="H6358" s="1"/>
      <c r="I6358" s="99"/>
      <c r="J6358" s="1"/>
      <c r="K6358" s="1"/>
      <c r="L6358" s="1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</row>
    <row r="6359" spans="4:35">
      <c r="D6359" s="1"/>
      <c r="E6359" s="1"/>
      <c r="F6359" s="1"/>
      <c r="G6359" s="1"/>
      <c r="H6359" s="1"/>
      <c r="I6359" s="99"/>
      <c r="J6359" s="1"/>
      <c r="K6359" s="1"/>
      <c r="L6359" s="1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</row>
    <row r="6360" spans="4:35">
      <c r="D6360" s="1"/>
      <c r="E6360" s="1"/>
      <c r="F6360" s="1"/>
      <c r="G6360" s="1"/>
      <c r="H6360" s="1"/>
      <c r="I6360" s="99"/>
      <c r="J6360" s="1"/>
      <c r="K6360" s="1"/>
      <c r="L6360" s="1"/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</row>
    <row r="6361" spans="4:35">
      <c r="D6361" s="1"/>
      <c r="E6361" s="1"/>
      <c r="F6361" s="1"/>
      <c r="G6361" s="1"/>
      <c r="H6361" s="1"/>
      <c r="I6361" s="99"/>
      <c r="J6361" s="1"/>
      <c r="K6361" s="1"/>
      <c r="L6361" s="1"/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</row>
    <row r="6362" spans="4:35">
      <c r="D6362" s="1"/>
      <c r="E6362" s="1"/>
      <c r="F6362" s="1"/>
      <c r="G6362" s="1"/>
      <c r="H6362" s="1"/>
      <c r="I6362" s="99"/>
      <c r="J6362" s="1"/>
      <c r="K6362" s="1"/>
      <c r="L6362" s="1"/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</row>
    <row r="6363" spans="4:35">
      <c r="D6363" s="1"/>
      <c r="E6363" s="1"/>
      <c r="F6363" s="1"/>
      <c r="G6363" s="1"/>
      <c r="H6363" s="1"/>
      <c r="I6363" s="99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</row>
    <row r="6364" spans="4:35">
      <c r="D6364" s="1"/>
      <c r="E6364" s="1"/>
      <c r="F6364" s="1"/>
      <c r="G6364" s="1"/>
      <c r="H6364" s="1"/>
      <c r="I6364" s="99"/>
      <c r="J6364" s="1"/>
      <c r="K6364" s="1"/>
      <c r="L6364" s="1"/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</row>
    <row r="6365" spans="4:35">
      <c r="D6365" s="1"/>
      <c r="E6365" s="1"/>
      <c r="F6365" s="1"/>
      <c r="G6365" s="1"/>
      <c r="H6365" s="1"/>
      <c r="I6365" s="99"/>
      <c r="J6365" s="1"/>
      <c r="K6365" s="1"/>
      <c r="L6365" s="1"/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</row>
    <row r="6366" spans="4:35">
      <c r="D6366" s="1"/>
      <c r="E6366" s="1"/>
      <c r="F6366" s="1"/>
      <c r="G6366" s="1"/>
      <c r="H6366" s="1"/>
      <c r="I6366" s="99"/>
      <c r="J6366" s="1"/>
      <c r="K6366" s="1"/>
      <c r="L6366" s="1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</row>
    <row r="6367" spans="4:35">
      <c r="D6367" s="1"/>
      <c r="E6367" s="1"/>
      <c r="F6367" s="1"/>
      <c r="G6367" s="1"/>
      <c r="H6367" s="1"/>
      <c r="I6367" s="99"/>
      <c r="J6367" s="1"/>
      <c r="K6367" s="1"/>
      <c r="L6367" s="1"/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</row>
    <row r="6368" spans="4:35">
      <c r="D6368" s="1"/>
      <c r="E6368" s="1"/>
      <c r="F6368" s="1"/>
      <c r="G6368" s="1"/>
      <c r="H6368" s="1"/>
      <c r="I6368" s="99"/>
      <c r="J6368" s="1"/>
      <c r="K6368" s="1"/>
      <c r="L6368" s="1"/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</row>
    <row r="6369" spans="4:35">
      <c r="D6369" s="1"/>
      <c r="E6369" s="1"/>
      <c r="F6369" s="1"/>
      <c r="G6369" s="1"/>
      <c r="H6369" s="1"/>
      <c r="I6369" s="99"/>
      <c r="J6369" s="1"/>
      <c r="K6369" s="1"/>
      <c r="L6369" s="1"/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</row>
    <row r="6370" spans="4:35">
      <c r="D6370" s="1"/>
      <c r="E6370" s="1"/>
      <c r="F6370" s="1"/>
      <c r="G6370" s="1"/>
      <c r="H6370" s="1"/>
      <c r="I6370" s="99"/>
      <c r="J6370" s="1"/>
      <c r="K6370" s="1"/>
      <c r="L6370" s="1"/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</row>
    <row r="6371" spans="4:35">
      <c r="D6371" s="1"/>
      <c r="E6371" s="1"/>
      <c r="F6371" s="1"/>
      <c r="G6371" s="1"/>
      <c r="H6371" s="1"/>
      <c r="I6371" s="99"/>
      <c r="J6371" s="1"/>
      <c r="K6371" s="1"/>
      <c r="L6371" s="1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</row>
    <row r="6372" spans="4:35">
      <c r="D6372" s="1"/>
      <c r="E6372" s="1"/>
      <c r="F6372" s="1"/>
      <c r="G6372" s="1"/>
      <c r="H6372" s="1"/>
      <c r="I6372" s="99"/>
      <c r="J6372" s="1"/>
      <c r="K6372" s="1"/>
      <c r="L6372" s="1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</row>
    <row r="6373" spans="4:35">
      <c r="D6373" s="1"/>
      <c r="E6373" s="1"/>
      <c r="F6373" s="1"/>
      <c r="G6373" s="1"/>
      <c r="H6373" s="1"/>
      <c r="I6373" s="99"/>
      <c r="J6373" s="1"/>
      <c r="K6373" s="1"/>
      <c r="L6373" s="1"/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</row>
    <row r="6374" spans="4:35">
      <c r="D6374" s="1"/>
      <c r="E6374" s="1"/>
      <c r="F6374" s="1"/>
      <c r="G6374" s="1"/>
      <c r="H6374" s="1"/>
      <c r="I6374" s="99"/>
      <c r="J6374" s="1"/>
      <c r="K6374" s="1"/>
      <c r="L6374" s="1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</row>
    <row r="6375" spans="4:35">
      <c r="D6375" s="1"/>
      <c r="E6375" s="1"/>
      <c r="F6375" s="1"/>
      <c r="G6375" s="1"/>
      <c r="H6375" s="1"/>
      <c r="I6375" s="99"/>
      <c r="J6375" s="1"/>
      <c r="K6375" s="1"/>
      <c r="L6375" s="1"/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</row>
    <row r="6376" spans="4:35">
      <c r="D6376" s="1"/>
      <c r="E6376" s="1"/>
      <c r="F6376" s="1"/>
      <c r="G6376" s="1"/>
      <c r="H6376" s="1"/>
      <c r="I6376" s="99"/>
      <c r="J6376" s="1"/>
      <c r="K6376" s="1"/>
      <c r="L6376" s="1"/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</row>
    <row r="6377" spans="4:35">
      <c r="D6377" s="1"/>
      <c r="E6377" s="1"/>
      <c r="F6377" s="1"/>
      <c r="G6377" s="1"/>
      <c r="H6377" s="1"/>
      <c r="I6377" s="99"/>
      <c r="J6377" s="1"/>
      <c r="K6377" s="1"/>
      <c r="L6377" s="1"/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</row>
    <row r="6378" spans="4:35">
      <c r="D6378" s="1"/>
      <c r="E6378" s="1"/>
      <c r="F6378" s="1"/>
      <c r="G6378" s="1"/>
      <c r="H6378" s="1"/>
      <c r="I6378" s="99"/>
      <c r="J6378" s="1"/>
      <c r="K6378" s="1"/>
      <c r="L6378" s="1"/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</row>
    <row r="6379" spans="4:35">
      <c r="D6379" s="1"/>
      <c r="E6379" s="1"/>
      <c r="F6379" s="1"/>
      <c r="G6379" s="1"/>
      <c r="H6379" s="1"/>
      <c r="I6379" s="99"/>
      <c r="J6379" s="1"/>
      <c r="K6379" s="1"/>
      <c r="L6379" s="1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</row>
    <row r="6380" spans="4:35">
      <c r="D6380" s="1"/>
      <c r="E6380" s="1"/>
      <c r="F6380" s="1"/>
      <c r="G6380" s="1"/>
      <c r="H6380" s="1"/>
      <c r="I6380" s="99"/>
      <c r="J6380" s="1"/>
      <c r="K6380" s="1"/>
      <c r="L6380" s="1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</row>
    <row r="6381" spans="4:35">
      <c r="D6381" s="1"/>
      <c r="E6381" s="1"/>
      <c r="F6381" s="1"/>
      <c r="G6381" s="1"/>
      <c r="H6381" s="1"/>
      <c r="I6381" s="99"/>
      <c r="J6381" s="1"/>
      <c r="K6381" s="1"/>
      <c r="L6381" s="1"/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</row>
    <row r="6382" spans="4:35">
      <c r="D6382" s="1"/>
      <c r="E6382" s="1"/>
      <c r="F6382" s="1"/>
      <c r="G6382" s="1"/>
      <c r="H6382" s="1"/>
      <c r="I6382" s="99"/>
      <c r="J6382" s="1"/>
      <c r="K6382" s="1"/>
      <c r="L6382" s="1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</row>
    <row r="6383" spans="4:35">
      <c r="D6383" s="1"/>
      <c r="E6383" s="1"/>
      <c r="F6383" s="1"/>
      <c r="G6383" s="1"/>
      <c r="H6383" s="1"/>
      <c r="I6383" s="99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</row>
    <row r="6384" spans="4:35">
      <c r="D6384" s="1"/>
      <c r="E6384" s="1"/>
      <c r="F6384" s="1"/>
      <c r="G6384" s="1"/>
      <c r="H6384" s="1"/>
      <c r="I6384" s="99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</row>
    <row r="6385" spans="4:35">
      <c r="D6385" s="1"/>
      <c r="E6385" s="1"/>
      <c r="F6385" s="1"/>
      <c r="G6385" s="1"/>
      <c r="H6385" s="1"/>
      <c r="I6385" s="99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</row>
    <row r="6386" spans="4:35">
      <c r="D6386" s="1"/>
      <c r="E6386" s="1"/>
      <c r="F6386" s="1"/>
      <c r="G6386" s="1"/>
      <c r="H6386" s="1"/>
      <c r="I6386" s="99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</row>
    <row r="6387" spans="4:35">
      <c r="D6387" s="1"/>
      <c r="E6387" s="1"/>
      <c r="F6387" s="1"/>
      <c r="G6387" s="1"/>
      <c r="H6387" s="1"/>
      <c r="I6387" s="99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</row>
    <row r="6388" spans="4:35">
      <c r="D6388" s="1"/>
      <c r="E6388" s="1"/>
      <c r="F6388" s="1"/>
      <c r="G6388" s="1"/>
      <c r="H6388" s="1"/>
      <c r="I6388" s="99"/>
      <c r="J6388" s="1"/>
      <c r="K6388" s="1"/>
      <c r="L6388" s="1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</row>
    <row r="6389" spans="4:35">
      <c r="D6389" s="1"/>
      <c r="E6389" s="1"/>
      <c r="F6389" s="1"/>
      <c r="G6389" s="1"/>
      <c r="H6389" s="1"/>
      <c r="I6389" s="99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</row>
    <row r="6390" spans="4:35">
      <c r="D6390" s="1"/>
      <c r="E6390" s="1"/>
      <c r="F6390" s="1"/>
      <c r="G6390" s="1"/>
      <c r="H6390" s="1"/>
      <c r="I6390" s="99"/>
      <c r="J6390" s="1"/>
      <c r="K6390" s="1"/>
      <c r="L6390" s="1"/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</row>
    <row r="6391" spans="4:35">
      <c r="D6391" s="1"/>
      <c r="E6391" s="1"/>
      <c r="F6391" s="1"/>
      <c r="G6391" s="1"/>
      <c r="H6391" s="1"/>
      <c r="I6391" s="99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</row>
    <row r="6392" spans="4:35">
      <c r="D6392" s="1"/>
      <c r="E6392" s="1"/>
      <c r="F6392" s="1"/>
      <c r="G6392" s="1"/>
      <c r="H6392" s="1"/>
      <c r="I6392" s="99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</row>
    <row r="6393" spans="4:35">
      <c r="D6393" s="1"/>
      <c r="E6393" s="1"/>
      <c r="F6393" s="1"/>
      <c r="G6393" s="1"/>
      <c r="H6393" s="1"/>
      <c r="I6393" s="99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</row>
    <row r="6394" spans="4:35">
      <c r="D6394" s="1"/>
      <c r="E6394" s="1"/>
      <c r="F6394" s="1"/>
      <c r="G6394" s="1"/>
      <c r="H6394" s="1"/>
      <c r="I6394" s="99"/>
      <c r="J6394" s="1"/>
      <c r="K6394" s="1"/>
      <c r="L6394" s="1"/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</row>
    <row r="6395" spans="4:35">
      <c r="D6395" s="1"/>
      <c r="E6395" s="1"/>
      <c r="F6395" s="1"/>
      <c r="G6395" s="1"/>
      <c r="H6395" s="1"/>
      <c r="I6395" s="99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</row>
    <row r="6396" spans="4:35">
      <c r="D6396" s="1"/>
      <c r="E6396" s="1"/>
      <c r="F6396" s="1"/>
      <c r="G6396" s="1"/>
      <c r="H6396" s="1"/>
      <c r="I6396" s="99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</row>
    <row r="6397" spans="4:35">
      <c r="D6397" s="1"/>
      <c r="E6397" s="1"/>
      <c r="F6397" s="1"/>
      <c r="G6397" s="1"/>
      <c r="H6397" s="1"/>
      <c r="I6397" s="99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</row>
    <row r="6398" spans="4:35">
      <c r="D6398" s="1"/>
      <c r="E6398" s="1"/>
      <c r="F6398" s="1"/>
      <c r="G6398" s="1"/>
      <c r="H6398" s="1"/>
      <c r="I6398" s="99"/>
      <c r="J6398" s="1"/>
      <c r="K6398" s="1"/>
      <c r="L6398" s="1"/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</row>
    <row r="6399" spans="4:35">
      <c r="D6399" s="1"/>
      <c r="E6399" s="1"/>
      <c r="F6399" s="1"/>
      <c r="G6399" s="1"/>
      <c r="H6399" s="1"/>
      <c r="I6399" s="99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</row>
    <row r="6400" spans="4:35">
      <c r="D6400" s="1"/>
      <c r="E6400" s="1"/>
      <c r="F6400" s="1"/>
      <c r="G6400" s="1"/>
      <c r="H6400" s="1"/>
      <c r="I6400" s="99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</row>
    <row r="6401" spans="4:35">
      <c r="D6401" s="1"/>
      <c r="E6401" s="1"/>
      <c r="F6401" s="1"/>
      <c r="G6401" s="1"/>
      <c r="H6401" s="1"/>
      <c r="I6401" s="99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</row>
    <row r="6402" spans="4:35">
      <c r="D6402" s="1"/>
      <c r="E6402" s="1"/>
      <c r="F6402" s="1"/>
      <c r="G6402" s="1"/>
      <c r="H6402" s="1"/>
      <c r="I6402" s="99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</row>
    <row r="6403" spans="4:35">
      <c r="D6403" s="1"/>
      <c r="E6403" s="1"/>
      <c r="F6403" s="1"/>
      <c r="G6403" s="1"/>
      <c r="H6403" s="1"/>
      <c r="I6403" s="99"/>
      <c r="J6403" s="1"/>
      <c r="K6403" s="1"/>
      <c r="L6403" s="1"/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</row>
    <row r="6404" spans="4:35">
      <c r="D6404" s="1"/>
      <c r="E6404" s="1"/>
      <c r="F6404" s="1"/>
      <c r="G6404" s="1"/>
      <c r="H6404" s="1"/>
      <c r="I6404" s="99"/>
      <c r="J6404" s="1"/>
      <c r="K6404" s="1"/>
      <c r="L6404" s="1"/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</row>
    <row r="6405" spans="4:35">
      <c r="D6405" s="1"/>
      <c r="E6405" s="1"/>
      <c r="F6405" s="1"/>
      <c r="G6405" s="1"/>
      <c r="H6405" s="1"/>
      <c r="I6405" s="99"/>
      <c r="J6405" s="1"/>
      <c r="K6405" s="1"/>
      <c r="L6405" s="1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</row>
    <row r="6406" spans="4:35">
      <c r="D6406" s="1"/>
      <c r="E6406" s="1"/>
      <c r="F6406" s="1"/>
      <c r="G6406" s="1"/>
      <c r="H6406" s="1"/>
      <c r="I6406" s="99"/>
      <c r="J6406" s="1"/>
      <c r="K6406" s="1"/>
      <c r="L6406" s="1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</row>
    <row r="6407" spans="4:35">
      <c r="D6407" s="1"/>
      <c r="E6407" s="1"/>
      <c r="F6407" s="1"/>
      <c r="G6407" s="1"/>
      <c r="H6407" s="1"/>
      <c r="I6407" s="99"/>
      <c r="J6407" s="1"/>
      <c r="K6407" s="1"/>
      <c r="L6407" s="1"/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</row>
    <row r="6408" spans="4:35">
      <c r="D6408" s="1"/>
      <c r="E6408" s="1"/>
      <c r="F6408" s="1"/>
      <c r="G6408" s="1"/>
      <c r="H6408" s="1"/>
      <c r="I6408" s="99"/>
      <c r="J6408" s="1"/>
      <c r="K6408" s="1"/>
      <c r="L6408" s="1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</row>
    <row r="6409" spans="4:35">
      <c r="D6409" s="1"/>
      <c r="E6409" s="1"/>
      <c r="F6409" s="1"/>
      <c r="G6409" s="1"/>
      <c r="H6409" s="1"/>
      <c r="I6409" s="99"/>
      <c r="J6409" s="1"/>
      <c r="K6409" s="1"/>
      <c r="L6409" s="1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</row>
    <row r="6410" spans="4:35">
      <c r="D6410" s="1"/>
      <c r="E6410" s="1"/>
      <c r="F6410" s="1"/>
      <c r="G6410" s="1"/>
      <c r="H6410" s="1"/>
      <c r="I6410" s="99"/>
      <c r="J6410" s="1"/>
      <c r="K6410" s="1"/>
      <c r="L6410" s="1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</row>
    <row r="6411" spans="4:35">
      <c r="D6411" s="1"/>
      <c r="E6411" s="1"/>
      <c r="F6411" s="1"/>
      <c r="G6411" s="1"/>
      <c r="H6411" s="1"/>
      <c r="I6411" s="99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</row>
    <row r="6412" spans="4:35">
      <c r="D6412" s="1"/>
      <c r="E6412" s="1"/>
      <c r="F6412" s="1"/>
      <c r="G6412" s="1"/>
      <c r="H6412" s="1"/>
      <c r="I6412" s="99"/>
      <c r="J6412" s="1"/>
      <c r="K6412" s="1"/>
      <c r="L6412" s="1"/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</row>
    <row r="6413" spans="4:35">
      <c r="D6413" s="1"/>
      <c r="E6413" s="1"/>
      <c r="F6413" s="1"/>
      <c r="G6413" s="1"/>
      <c r="H6413" s="1"/>
      <c r="I6413" s="99"/>
      <c r="J6413" s="1"/>
      <c r="K6413" s="1"/>
      <c r="L6413" s="1"/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</row>
    <row r="6414" spans="4:35">
      <c r="D6414" s="1"/>
      <c r="E6414" s="1"/>
      <c r="F6414" s="1"/>
      <c r="G6414" s="1"/>
      <c r="H6414" s="1"/>
      <c r="I6414" s="99"/>
      <c r="J6414" s="1"/>
      <c r="K6414" s="1"/>
      <c r="L6414" s="1"/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</row>
    <row r="6415" spans="4:35">
      <c r="D6415" s="1"/>
      <c r="E6415" s="1"/>
      <c r="F6415" s="1"/>
      <c r="G6415" s="1"/>
      <c r="H6415" s="1"/>
      <c r="I6415" s="99"/>
      <c r="J6415" s="1"/>
      <c r="K6415" s="1"/>
      <c r="L6415" s="1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</row>
    <row r="6416" spans="4:35">
      <c r="D6416" s="1"/>
      <c r="E6416" s="1"/>
      <c r="F6416" s="1"/>
      <c r="G6416" s="1"/>
      <c r="H6416" s="1"/>
      <c r="I6416" s="99"/>
      <c r="J6416" s="1"/>
      <c r="K6416" s="1"/>
      <c r="L6416" s="1"/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</row>
    <row r="6417" spans="4:35">
      <c r="D6417" s="1"/>
      <c r="E6417" s="1"/>
      <c r="F6417" s="1"/>
      <c r="G6417" s="1"/>
      <c r="H6417" s="1"/>
      <c r="I6417" s="99"/>
      <c r="J6417" s="1"/>
      <c r="K6417" s="1"/>
      <c r="L6417" s="1"/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</row>
    <row r="6418" spans="4:35">
      <c r="D6418" s="1"/>
      <c r="E6418" s="1"/>
      <c r="F6418" s="1"/>
      <c r="G6418" s="1"/>
      <c r="H6418" s="1"/>
      <c r="I6418" s="99"/>
      <c r="J6418" s="1"/>
      <c r="K6418" s="1"/>
      <c r="L6418" s="1"/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</row>
    <row r="6419" spans="4:35">
      <c r="D6419" s="1"/>
      <c r="E6419" s="1"/>
      <c r="F6419" s="1"/>
      <c r="G6419" s="1"/>
      <c r="H6419" s="1"/>
      <c r="I6419" s="99"/>
      <c r="J6419" s="1"/>
      <c r="K6419" s="1"/>
      <c r="L6419" s="1"/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</row>
    <row r="6420" spans="4:35">
      <c r="D6420" s="1"/>
      <c r="E6420" s="1"/>
      <c r="F6420" s="1"/>
      <c r="G6420" s="1"/>
      <c r="H6420" s="1"/>
      <c r="I6420" s="99"/>
      <c r="J6420" s="1"/>
      <c r="K6420" s="1"/>
      <c r="L6420" s="1"/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</row>
    <row r="6421" spans="4:35">
      <c r="D6421" s="1"/>
      <c r="E6421" s="1"/>
      <c r="F6421" s="1"/>
      <c r="G6421" s="1"/>
      <c r="H6421" s="1"/>
      <c r="I6421" s="99"/>
      <c r="J6421" s="1"/>
      <c r="K6421" s="1"/>
      <c r="L6421" s="1"/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</row>
    <row r="6422" spans="4:35">
      <c r="D6422" s="1"/>
      <c r="E6422" s="1"/>
      <c r="F6422" s="1"/>
      <c r="G6422" s="1"/>
      <c r="H6422" s="1"/>
      <c r="I6422" s="99"/>
      <c r="J6422" s="1"/>
      <c r="K6422" s="1"/>
      <c r="L6422" s="1"/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</row>
    <row r="6423" spans="4:35">
      <c r="D6423" s="1"/>
      <c r="E6423" s="1"/>
      <c r="F6423" s="1"/>
      <c r="G6423" s="1"/>
      <c r="H6423" s="1"/>
      <c r="I6423" s="99"/>
      <c r="J6423" s="1"/>
      <c r="K6423" s="1"/>
      <c r="L6423" s="1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</row>
    <row r="6424" spans="4:35">
      <c r="D6424" s="1"/>
      <c r="E6424" s="1"/>
      <c r="F6424" s="1"/>
      <c r="G6424" s="1"/>
      <c r="H6424" s="1"/>
      <c r="I6424" s="99"/>
      <c r="J6424" s="1"/>
      <c r="K6424" s="1"/>
      <c r="L6424" s="1"/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</row>
    <row r="6425" spans="4:35">
      <c r="D6425" s="1"/>
      <c r="E6425" s="1"/>
      <c r="F6425" s="1"/>
      <c r="G6425" s="1"/>
      <c r="H6425" s="1"/>
      <c r="I6425" s="99"/>
      <c r="J6425" s="1"/>
      <c r="K6425" s="1"/>
      <c r="L6425" s="1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</row>
    <row r="6426" spans="4:35">
      <c r="D6426" s="1"/>
      <c r="E6426" s="1"/>
      <c r="F6426" s="1"/>
      <c r="G6426" s="1"/>
      <c r="H6426" s="1"/>
      <c r="I6426" s="99"/>
      <c r="J6426" s="1"/>
      <c r="K6426" s="1"/>
      <c r="L6426" s="1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</row>
    <row r="6427" spans="4:35">
      <c r="D6427" s="1"/>
      <c r="E6427" s="1"/>
      <c r="F6427" s="1"/>
      <c r="G6427" s="1"/>
      <c r="H6427" s="1"/>
      <c r="I6427" s="99"/>
      <c r="J6427" s="1"/>
      <c r="K6427" s="1"/>
      <c r="L6427" s="1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</row>
    <row r="6428" spans="4:35">
      <c r="D6428" s="1"/>
      <c r="E6428" s="1"/>
      <c r="F6428" s="1"/>
      <c r="G6428" s="1"/>
      <c r="H6428" s="1"/>
      <c r="I6428" s="99"/>
      <c r="J6428" s="1"/>
      <c r="K6428" s="1"/>
      <c r="L6428" s="1"/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</row>
    <row r="6429" spans="4:35">
      <c r="D6429" s="1"/>
      <c r="E6429" s="1"/>
      <c r="F6429" s="1"/>
      <c r="G6429" s="1"/>
      <c r="H6429" s="1"/>
      <c r="I6429" s="99"/>
      <c r="J6429" s="1"/>
      <c r="K6429" s="1"/>
      <c r="L6429" s="1"/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</row>
    <row r="6430" spans="4:35">
      <c r="D6430" s="1"/>
      <c r="E6430" s="1"/>
      <c r="F6430" s="1"/>
      <c r="G6430" s="1"/>
      <c r="H6430" s="1"/>
      <c r="I6430" s="99"/>
      <c r="J6430" s="1"/>
      <c r="K6430" s="1"/>
      <c r="L6430" s="1"/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</row>
    <row r="6431" spans="4:35">
      <c r="D6431" s="1"/>
      <c r="E6431" s="1"/>
      <c r="F6431" s="1"/>
      <c r="G6431" s="1"/>
      <c r="H6431" s="1"/>
      <c r="I6431" s="99"/>
      <c r="J6431" s="1"/>
      <c r="K6431" s="1"/>
      <c r="L6431" s="1"/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</row>
    <row r="6432" spans="4:35">
      <c r="D6432" s="1"/>
      <c r="E6432" s="1"/>
      <c r="F6432" s="1"/>
      <c r="G6432" s="1"/>
      <c r="H6432" s="1"/>
      <c r="I6432" s="99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</row>
    <row r="6433" spans="4:35">
      <c r="D6433" s="1"/>
      <c r="E6433" s="1"/>
      <c r="F6433" s="1"/>
      <c r="G6433" s="1"/>
      <c r="H6433" s="1"/>
      <c r="I6433" s="99"/>
      <c r="J6433" s="1"/>
      <c r="K6433" s="1"/>
      <c r="L6433" s="1"/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</row>
    <row r="6434" spans="4:35">
      <c r="D6434" s="1"/>
      <c r="E6434" s="1"/>
      <c r="F6434" s="1"/>
      <c r="G6434" s="1"/>
      <c r="H6434" s="1"/>
      <c r="I6434" s="99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</row>
    <row r="6435" spans="4:35">
      <c r="D6435" s="1"/>
      <c r="E6435" s="1"/>
      <c r="F6435" s="1"/>
      <c r="G6435" s="1"/>
      <c r="H6435" s="1"/>
      <c r="I6435" s="99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</row>
    <row r="6436" spans="4:35">
      <c r="D6436" s="1"/>
      <c r="E6436" s="1"/>
      <c r="F6436" s="1"/>
      <c r="G6436" s="1"/>
      <c r="H6436" s="1"/>
      <c r="I6436" s="99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</row>
    <row r="6437" spans="4:35">
      <c r="D6437" s="1"/>
      <c r="E6437" s="1"/>
      <c r="F6437" s="1"/>
      <c r="G6437" s="1"/>
      <c r="H6437" s="1"/>
      <c r="I6437" s="99"/>
      <c r="J6437" s="1"/>
      <c r="K6437" s="1"/>
      <c r="L6437" s="1"/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</row>
    <row r="6438" spans="4:35">
      <c r="D6438" s="1"/>
      <c r="E6438" s="1"/>
      <c r="F6438" s="1"/>
      <c r="G6438" s="1"/>
      <c r="H6438" s="1"/>
      <c r="I6438" s="99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</row>
    <row r="6439" spans="4:35">
      <c r="D6439" s="1"/>
      <c r="E6439" s="1"/>
      <c r="F6439" s="1"/>
      <c r="G6439" s="1"/>
      <c r="H6439" s="1"/>
      <c r="I6439" s="99"/>
      <c r="J6439" s="1"/>
      <c r="K6439" s="1"/>
      <c r="L6439" s="1"/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</row>
    <row r="6440" spans="4:35">
      <c r="D6440" s="1"/>
      <c r="E6440" s="1"/>
      <c r="F6440" s="1"/>
      <c r="G6440" s="1"/>
      <c r="H6440" s="1"/>
      <c r="I6440" s="99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</row>
    <row r="6441" spans="4:35">
      <c r="D6441" s="1"/>
      <c r="E6441" s="1"/>
      <c r="F6441" s="1"/>
      <c r="G6441" s="1"/>
      <c r="H6441" s="1"/>
      <c r="I6441" s="99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</row>
    <row r="6442" spans="4:35">
      <c r="D6442" s="1"/>
      <c r="E6442" s="1"/>
      <c r="F6442" s="1"/>
      <c r="G6442" s="1"/>
      <c r="H6442" s="1"/>
      <c r="I6442" s="99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</row>
    <row r="6443" spans="4:35">
      <c r="D6443" s="1"/>
      <c r="E6443" s="1"/>
      <c r="F6443" s="1"/>
      <c r="G6443" s="1"/>
      <c r="H6443" s="1"/>
      <c r="I6443" s="99"/>
      <c r="J6443" s="1"/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</row>
    <row r="6444" spans="4:35">
      <c r="D6444" s="1"/>
      <c r="E6444" s="1"/>
      <c r="F6444" s="1"/>
      <c r="G6444" s="1"/>
      <c r="H6444" s="1"/>
      <c r="I6444" s="99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</row>
    <row r="6445" spans="4:35">
      <c r="D6445" s="1"/>
      <c r="E6445" s="1"/>
      <c r="F6445" s="1"/>
      <c r="G6445" s="1"/>
      <c r="H6445" s="1"/>
      <c r="I6445" s="99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</row>
    <row r="6446" spans="4:35">
      <c r="D6446" s="1"/>
      <c r="E6446" s="1"/>
      <c r="F6446" s="1"/>
      <c r="G6446" s="1"/>
      <c r="H6446" s="1"/>
      <c r="I6446" s="99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</row>
    <row r="6447" spans="4:35">
      <c r="D6447" s="1"/>
      <c r="E6447" s="1"/>
      <c r="F6447" s="1"/>
      <c r="G6447" s="1"/>
      <c r="H6447" s="1"/>
      <c r="I6447" s="99"/>
      <c r="J6447" s="1"/>
      <c r="K6447" s="1"/>
      <c r="L6447" s="1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</row>
    <row r="6448" spans="4:35">
      <c r="D6448" s="1"/>
      <c r="E6448" s="1"/>
      <c r="F6448" s="1"/>
      <c r="G6448" s="1"/>
      <c r="H6448" s="1"/>
      <c r="I6448" s="99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</row>
    <row r="6449" spans="4:35">
      <c r="D6449" s="1"/>
      <c r="E6449" s="1"/>
      <c r="F6449" s="1"/>
      <c r="G6449" s="1"/>
      <c r="H6449" s="1"/>
      <c r="I6449" s="99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</row>
    <row r="6450" spans="4:35">
      <c r="D6450" s="1"/>
      <c r="E6450" s="1"/>
      <c r="F6450" s="1"/>
      <c r="G6450" s="1"/>
      <c r="H6450" s="1"/>
      <c r="I6450" s="99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</row>
    <row r="6451" spans="4:35">
      <c r="D6451" s="1"/>
      <c r="E6451" s="1"/>
      <c r="F6451" s="1"/>
      <c r="G6451" s="1"/>
      <c r="H6451" s="1"/>
      <c r="I6451" s="99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</row>
    <row r="6452" spans="4:35">
      <c r="D6452" s="1"/>
      <c r="E6452" s="1"/>
      <c r="F6452" s="1"/>
      <c r="G6452" s="1"/>
      <c r="H6452" s="1"/>
      <c r="I6452" s="99"/>
      <c r="J6452" s="1"/>
      <c r="K6452" s="1"/>
      <c r="L6452" s="1"/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</row>
    <row r="6453" spans="4:35">
      <c r="D6453" s="1"/>
      <c r="E6453" s="1"/>
      <c r="F6453" s="1"/>
      <c r="G6453" s="1"/>
      <c r="H6453" s="1"/>
      <c r="I6453" s="99"/>
      <c r="J6453" s="1"/>
      <c r="K6453" s="1"/>
      <c r="L6453" s="1"/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</row>
    <row r="6454" spans="4:35">
      <c r="D6454" s="1"/>
      <c r="E6454" s="1"/>
      <c r="F6454" s="1"/>
      <c r="G6454" s="1"/>
      <c r="H6454" s="1"/>
      <c r="I6454" s="99"/>
      <c r="J6454" s="1"/>
      <c r="K6454" s="1"/>
      <c r="L6454" s="1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</row>
    <row r="6455" spans="4:35">
      <c r="D6455" s="1"/>
      <c r="E6455" s="1"/>
      <c r="F6455" s="1"/>
      <c r="G6455" s="1"/>
      <c r="H6455" s="1"/>
      <c r="I6455" s="99"/>
      <c r="J6455" s="1"/>
      <c r="K6455" s="1"/>
      <c r="L6455" s="1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</row>
    <row r="6456" spans="4:35">
      <c r="D6456" s="1"/>
      <c r="E6456" s="1"/>
      <c r="F6456" s="1"/>
      <c r="G6456" s="1"/>
      <c r="H6456" s="1"/>
      <c r="I6456" s="99"/>
      <c r="J6456" s="1"/>
      <c r="K6456" s="1"/>
      <c r="L6456" s="1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</row>
    <row r="6457" spans="4:35">
      <c r="D6457" s="1"/>
      <c r="E6457" s="1"/>
      <c r="F6457" s="1"/>
      <c r="G6457" s="1"/>
      <c r="H6457" s="1"/>
      <c r="I6457" s="99"/>
      <c r="J6457" s="1"/>
      <c r="K6457" s="1"/>
      <c r="L6457" s="1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</row>
    <row r="6458" spans="4:35">
      <c r="D6458" s="1"/>
      <c r="E6458" s="1"/>
      <c r="F6458" s="1"/>
      <c r="G6458" s="1"/>
      <c r="H6458" s="1"/>
      <c r="I6458" s="99"/>
      <c r="J6458" s="1"/>
      <c r="K6458" s="1"/>
      <c r="L6458" s="1"/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</row>
    <row r="6459" spans="4:35">
      <c r="D6459" s="1"/>
      <c r="E6459" s="1"/>
      <c r="F6459" s="1"/>
      <c r="G6459" s="1"/>
      <c r="H6459" s="1"/>
      <c r="I6459" s="99"/>
      <c r="J6459" s="1"/>
      <c r="K6459" s="1"/>
      <c r="L6459" s="1"/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</row>
    <row r="6460" spans="4:35">
      <c r="D6460" s="1"/>
      <c r="E6460" s="1"/>
      <c r="F6460" s="1"/>
      <c r="G6460" s="1"/>
      <c r="H6460" s="1"/>
      <c r="I6460" s="99"/>
      <c r="J6460" s="1"/>
      <c r="K6460" s="1"/>
      <c r="L6460" s="1"/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</row>
    <row r="6461" spans="4:35">
      <c r="D6461" s="1"/>
      <c r="E6461" s="1"/>
      <c r="F6461" s="1"/>
      <c r="G6461" s="1"/>
      <c r="H6461" s="1"/>
      <c r="I6461" s="99"/>
      <c r="J6461" s="1"/>
      <c r="K6461" s="1"/>
      <c r="L6461" s="1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</row>
    <row r="6462" spans="4:35">
      <c r="D6462" s="1"/>
      <c r="E6462" s="1"/>
      <c r="F6462" s="1"/>
      <c r="G6462" s="1"/>
      <c r="H6462" s="1"/>
      <c r="I6462" s="99"/>
      <c r="J6462" s="1"/>
      <c r="K6462" s="1"/>
      <c r="L6462" s="1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</row>
    <row r="6463" spans="4:35">
      <c r="D6463" s="1"/>
      <c r="E6463" s="1"/>
      <c r="F6463" s="1"/>
      <c r="G6463" s="1"/>
      <c r="H6463" s="1"/>
      <c r="I6463" s="99"/>
      <c r="J6463" s="1"/>
      <c r="K6463" s="1"/>
      <c r="L6463" s="1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</row>
    <row r="6464" spans="4:35">
      <c r="D6464" s="1"/>
      <c r="E6464" s="1"/>
      <c r="F6464" s="1"/>
      <c r="G6464" s="1"/>
      <c r="H6464" s="1"/>
      <c r="I6464" s="99"/>
      <c r="J6464" s="1"/>
      <c r="K6464" s="1"/>
      <c r="L6464" s="1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</row>
    <row r="6465" spans="4:35">
      <c r="D6465" s="1"/>
      <c r="E6465" s="1"/>
      <c r="F6465" s="1"/>
      <c r="G6465" s="1"/>
      <c r="H6465" s="1"/>
      <c r="I6465" s="99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</row>
    <row r="6466" spans="4:35">
      <c r="D6466" s="1"/>
      <c r="E6466" s="1"/>
      <c r="F6466" s="1"/>
      <c r="G6466" s="1"/>
      <c r="H6466" s="1"/>
      <c r="I6466" s="99"/>
      <c r="J6466" s="1"/>
      <c r="K6466" s="1"/>
      <c r="L6466" s="1"/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</row>
    <row r="6467" spans="4:35">
      <c r="D6467" s="1"/>
      <c r="E6467" s="1"/>
      <c r="F6467" s="1"/>
      <c r="G6467" s="1"/>
      <c r="H6467" s="1"/>
      <c r="I6467" s="99"/>
      <c r="J6467" s="1"/>
      <c r="K6467" s="1"/>
      <c r="L6467" s="1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</row>
    <row r="6468" spans="4:35">
      <c r="D6468" s="1"/>
      <c r="E6468" s="1"/>
      <c r="F6468" s="1"/>
      <c r="G6468" s="1"/>
      <c r="H6468" s="1"/>
      <c r="I6468" s="99"/>
      <c r="J6468" s="1"/>
      <c r="K6468" s="1"/>
      <c r="L6468" s="1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</row>
    <row r="6469" spans="4:35">
      <c r="D6469" s="1"/>
      <c r="E6469" s="1"/>
      <c r="F6469" s="1"/>
      <c r="G6469" s="1"/>
      <c r="H6469" s="1"/>
      <c r="I6469" s="99"/>
      <c r="J6469" s="1"/>
      <c r="K6469" s="1"/>
      <c r="L6469" s="1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</row>
    <row r="6470" spans="4:35">
      <c r="D6470" s="1"/>
      <c r="E6470" s="1"/>
      <c r="F6470" s="1"/>
      <c r="G6470" s="1"/>
      <c r="H6470" s="1"/>
      <c r="I6470" s="99"/>
      <c r="J6470" s="1"/>
      <c r="K6470" s="1"/>
      <c r="L6470" s="1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</row>
    <row r="6471" spans="4:35">
      <c r="D6471" s="1"/>
      <c r="E6471" s="1"/>
      <c r="F6471" s="1"/>
      <c r="G6471" s="1"/>
      <c r="H6471" s="1"/>
      <c r="I6471" s="99"/>
      <c r="J6471" s="1"/>
      <c r="K6471" s="1"/>
      <c r="L6471" s="1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</row>
    <row r="6472" spans="4:35">
      <c r="D6472" s="1"/>
      <c r="E6472" s="1"/>
      <c r="F6472" s="1"/>
      <c r="G6472" s="1"/>
      <c r="H6472" s="1"/>
      <c r="I6472" s="99"/>
      <c r="J6472" s="1"/>
      <c r="K6472" s="1"/>
      <c r="L6472" s="1"/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</row>
    <row r="6473" spans="4:35">
      <c r="D6473" s="1"/>
      <c r="E6473" s="1"/>
      <c r="F6473" s="1"/>
      <c r="G6473" s="1"/>
      <c r="H6473" s="1"/>
      <c r="I6473" s="99"/>
      <c r="J6473" s="1"/>
      <c r="K6473" s="1"/>
      <c r="L6473" s="1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</row>
    <row r="6474" spans="4:35">
      <c r="D6474" s="1"/>
      <c r="E6474" s="1"/>
      <c r="F6474" s="1"/>
      <c r="G6474" s="1"/>
      <c r="H6474" s="1"/>
      <c r="I6474" s="99"/>
      <c r="J6474" s="1"/>
      <c r="K6474" s="1"/>
      <c r="L6474" s="1"/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</row>
    <row r="6475" spans="4:35">
      <c r="D6475" s="1"/>
      <c r="E6475" s="1"/>
      <c r="F6475" s="1"/>
      <c r="G6475" s="1"/>
      <c r="H6475" s="1"/>
      <c r="I6475" s="99"/>
      <c r="J6475" s="1"/>
      <c r="K6475" s="1"/>
      <c r="L6475" s="1"/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</row>
    <row r="6476" spans="4:35">
      <c r="D6476" s="1"/>
      <c r="E6476" s="1"/>
      <c r="F6476" s="1"/>
      <c r="G6476" s="1"/>
      <c r="H6476" s="1"/>
      <c r="I6476" s="99"/>
      <c r="J6476" s="1"/>
      <c r="K6476" s="1"/>
      <c r="L6476" s="1"/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</row>
    <row r="6477" spans="4:35">
      <c r="D6477" s="1"/>
      <c r="E6477" s="1"/>
      <c r="F6477" s="1"/>
      <c r="G6477" s="1"/>
      <c r="H6477" s="1"/>
      <c r="I6477" s="99"/>
      <c r="J6477" s="1"/>
      <c r="K6477" s="1"/>
      <c r="L6477" s="1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</row>
    <row r="6478" spans="4:35">
      <c r="D6478" s="1"/>
      <c r="E6478" s="1"/>
      <c r="F6478" s="1"/>
      <c r="G6478" s="1"/>
      <c r="H6478" s="1"/>
      <c r="I6478" s="99"/>
      <c r="J6478" s="1"/>
      <c r="K6478" s="1"/>
      <c r="L6478" s="1"/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</row>
    <row r="6479" spans="4:35">
      <c r="D6479" s="1"/>
      <c r="E6479" s="1"/>
      <c r="F6479" s="1"/>
      <c r="G6479" s="1"/>
      <c r="H6479" s="1"/>
      <c r="I6479" s="99"/>
      <c r="J6479" s="1"/>
      <c r="K6479" s="1"/>
      <c r="L6479" s="1"/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</row>
    <row r="6480" spans="4:35">
      <c r="D6480" s="1"/>
      <c r="E6480" s="1"/>
      <c r="F6480" s="1"/>
      <c r="G6480" s="1"/>
      <c r="H6480" s="1"/>
      <c r="I6480" s="99"/>
      <c r="J6480" s="1"/>
      <c r="K6480" s="1"/>
      <c r="L6480" s="1"/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</row>
    <row r="6481" spans="4:35">
      <c r="D6481" s="1"/>
      <c r="E6481" s="1"/>
      <c r="F6481" s="1"/>
      <c r="G6481" s="1"/>
      <c r="H6481" s="1"/>
      <c r="I6481" s="99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</row>
    <row r="6482" spans="4:35">
      <c r="D6482" s="1"/>
      <c r="E6482" s="1"/>
      <c r="F6482" s="1"/>
      <c r="G6482" s="1"/>
      <c r="H6482" s="1"/>
      <c r="I6482" s="99"/>
      <c r="J6482" s="1"/>
      <c r="K6482" s="1"/>
      <c r="L6482" s="1"/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</row>
    <row r="6483" spans="4:35">
      <c r="D6483" s="1"/>
      <c r="E6483" s="1"/>
      <c r="F6483" s="1"/>
      <c r="G6483" s="1"/>
      <c r="H6483" s="1"/>
      <c r="I6483" s="99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</row>
    <row r="6484" spans="4:35">
      <c r="D6484" s="1"/>
      <c r="E6484" s="1"/>
      <c r="F6484" s="1"/>
      <c r="G6484" s="1"/>
      <c r="H6484" s="1"/>
      <c r="I6484" s="99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</row>
    <row r="6485" spans="4:35">
      <c r="D6485" s="1"/>
      <c r="E6485" s="1"/>
      <c r="F6485" s="1"/>
      <c r="G6485" s="1"/>
      <c r="H6485" s="1"/>
      <c r="I6485" s="99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</row>
    <row r="6486" spans="4:35">
      <c r="D6486" s="1"/>
      <c r="E6486" s="1"/>
      <c r="F6486" s="1"/>
      <c r="G6486" s="1"/>
      <c r="H6486" s="1"/>
      <c r="I6486" s="99"/>
      <c r="J6486" s="1"/>
      <c r="K6486" s="1"/>
      <c r="L6486" s="1"/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</row>
    <row r="6487" spans="4:35">
      <c r="D6487" s="1"/>
      <c r="E6487" s="1"/>
      <c r="F6487" s="1"/>
      <c r="G6487" s="1"/>
      <c r="H6487" s="1"/>
      <c r="I6487" s="99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</row>
    <row r="6488" spans="4:35">
      <c r="D6488" s="1"/>
      <c r="E6488" s="1"/>
      <c r="F6488" s="1"/>
      <c r="G6488" s="1"/>
      <c r="H6488" s="1"/>
      <c r="I6488" s="99"/>
      <c r="J6488" s="1"/>
      <c r="K6488" s="1"/>
      <c r="L6488" s="1"/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</row>
    <row r="6489" spans="4:35">
      <c r="D6489" s="1"/>
      <c r="E6489" s="1"/>
      <c r="F6489" s="1"/>
      <c r="G6489" s="1"/>
      <c r="H6489" s="1"/>
      <c r="I6489" s="99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</row>
    <row r="6490" spans="4:35">
      <c r="D6490" s="1"/>
      <c r="E6490" s="1"/>
      <c r="F6490" s="1"/>
      <c r="G6490" s="1"/>
      <c r="H6490" s="1"/>
      <c r="I6490" s="99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</row>
    <row r="6491" spans="4:35">
      <c r="D6491" s="1"/>
      <c r="E6491" s="1"/>
      <c r="F6491" s="1"/>
      <c r="G6491" s="1"/>
      <c r="H6491" s="1"/>
      <c r="I6491" s="99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</row>
    <row r="6492" spans="4:35">
      <c r="D6492" s="1"/>
      <c r="E6492" s="1"/>
      <c r="F6492" s="1"/>
      <c r="G6492" s="1"/>
      <c r="H6492" s="1"/>
      <c r="I6492" s="99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</row>
    <row r="6493" spans="4:35">
      <c r="D6493" s="1"/>
      <c r="E6493" s="1"/>
      <c r="F6493" s="1"/>
      <c r="G6493" s="1"/>
      <c r="H6493" s="1"/>
      <c r="I6493" s="99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</row>
    <row r="6494" spans="4:35">
      <c r="D6494" s="1"/>
      <c r="E6494" s="1"/>
      <c r="F6494" s="1"/>
      <c r="G6494" s="1"/>
      <c r="H6494" s="1"/>
      <c r="I6494" s="99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</row>
    <row r="6495" spans="4:35">
      <c r="D6495" s="1"/>
      <c r="E6495" s="1"/>
      <c r="F6495" s="1"/>
      <c r="G6495" s="1"/>
      <c r="H6495" s="1"/>
      <c r="I6495" s="99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</row>
    <row r="6496" spans="4:35">
      <c r="D6496" s="1"/>
      <c r="E6496" s="1"/>
      <c r="F6496" s="1"/>
      <c r="G6496" s="1"/>
      <c r="H6496" s="1"/>
      <c r="I6496" s="99"/>
      <c r="J6496" s="1"/>
      <c r="K6496" s="1"/>
      <c r="L6496" s="1"/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</row>
    <row r="6497" spans="4:35">
      <c r="D6497" s="1"/>
      <c r="E6497" s="1"/>
      <c r="F6497" s="1"/>
      <c r="G6497" s="1"/>
      <c r="H6497" s="1"/>
      <c r="I6497" s="99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</row>
    <row r="6498" spans="4:35">
      <c r="D6498" s="1"/>
      <c r="E6498" s="1"/>
      <c r="F6498" s="1"/>
      <c r="G6498" s="1"/>
      <c r="H6498" s="1"/>
      <c r="I6498" s="99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</row>
    <row r="6499" spans="4:35">
      <c r="D6499" s="1"/>
      <c r="E6499" s="1"/>
      <c r="F6499" s="1"/>
      <c r="G6499" s="1"/>
      <c r="H6499" s="1"/>
      <c r="I6499" s="99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</row>
    <row r="6500" spans="4:35">
      <c r="D6500" s="1"/>
      <c r="E6500" s="1"/>
      <c r="F6500" s="1"/>
      <c r="G6500" s="1"/>
      <c r="H6500" s="1"/>
      <c r="I6500" s="99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</row>
    <row r="6501" spans="4:35">
      <c r="D6501" s="1"/>
      <c r="E6501" s="1"/>
      <c r="F6501" s="1"/>
      <c r="G6501" s="1"/>
      <c r="H6501" s="1"/>
      <c r="I6501" s="99"/>
      <c r="J6501" s="1"/>
      <c r="K6501" s="1"/>
      <c r="L6501" s="1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</row>
    <row r="6502" spans="4:35">
      <c r="D6502" s="1"/>
      <c r="E6502" s="1"/>
      <c r="F6502" s="1"/>
      <c r="G6502" s="1"/>
      <c r="H6502" s="1"/>
      <c r="I6502" s="99"/>
      <c r="J6502" s="1"/>
      <c r="K6502" s="1"/>
      <c r="L6502" s="1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</row>
    <row r="6503" spans="4:35">
      <c r="D6503" s="1"/>
      <c r="E6503" s="1"/>
      <c r="F6503" s="1"/>
      <c r="G6503" s="1"/>
      <c r="H6503" s="1"/>
      <c r="I6503" s="99"/>
      <c r="J6503" s="1"/>
      <c r="K6503" s="1"/>
      <c r="L6503" s="1"/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</row>
    <row r="6504" spans="4:35">
      <c r="D6504" s="1"/>
      <c r="E6504" s="1"/>
      <c r="F6504" s="1"/>
      <c r="G6504" s="1"/>
      <c r="H6504" s="1"/>
      <c r="I6504" s="99"/>
      <c r="J6504" s="1"/>
      <c r="K6504" s="1"/>
      <c r="L6504" s="1"/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</row>
    <row r="6505" spans="4:35">
      <c r="D6505" s="1"/>
      <c r="E6505" s="1"/>
      <c r="F6505" s="1"/>
      <c r="G6505" s="1"/>
      <c r="H6505" s="1"/>
      <c r="I6505" s="99"/>
      <c r="J6505" s="1"/>
      <c r="K6505" s="1"/>
      <c r="L6505" s="1"/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</row>
    <row r="6506" spans="4:35">
      <c r="D6506" s="1"/>
      <c r="E6506" s="1"/>
      <c r="F6506" s="1"/>
      <c r="G6506" s="1"/>
      <c r="H6506" s="1"/>
      <c r="I6506" s="99"/>
      <c r="J6506" s="1"/>
      <c r="K6506" s="1"/>
      <c r="L6506" s="1"/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</row>
    <row r="6507" spans="4:35">
      <c r="D6507" s="1"/>
      <c r="E6507" s="1"/>
      <c r="F6507" s="1"/>
      <c r="G6507" s="1"/>
      <c r="H6507" s="1"/>
      <c r="I6507" s="99"/>
      <c r="J6507" s="1"/>
      <c r="K6507" s="1"/>
      <c r="L6507" s="1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</row>
    <row r="6508" spans="4:35">
      <c r="D6508" s="1"/>
      <c r="E6508" s="1"/>
      <c r="F6508" s="1"/>
      <c r="G6508" s="1"/>
      <c r="H6508" s="1"/>
      <c r="I6508" s="99"/>
      <c r="J6508" s="1"/>
      <c r="K6508" s="1"/>
      <c r="L6508" s="1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</row>
    <row r="6509" spans="4:35">
      <c r="D6509" s="1"/>
      <c r="E6509" s="1"/>
      <c r="F6509" s="1"/>
      <c r="G6509" s="1"/>
      <c r="H6509" s="1"/>
      <c r="I6509" s="99"/>
      <c r="J6509" s="1"/>
      <c r="K6509" s="1"/>
      <c r="L6509" s="1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</row>
    <row r="6510" spans="4:35">
      <c r="D6510" s="1"/>
      <c r="E6510" s="1"/>
      <c r="F6510" s="1"/>
      <c r="G6510" s="1"/>
      <c r="H6510" s="1"/>
      <c r="I6510" s="99"/>
      <c r="J6510" s="1"/>
      <c r="K6510" s="1"/>
      <c r="L6510" s="1"/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</row>
    <row r="6511" spans="4:35">
      <c r="D6511" s="1"/>
      <c r="E6511" s="1"/>
      <c r="F6511" s="1"/>
      <c r="G6511" s="1"/>
      <c r="H6511" s="1"/>
      <c r="I6511" s="99"/>
      <c r="J6511" s="1"/>
      <c r="K6511" s="1"/>
      <c r="L6511" s="1"/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</row>
    <row r="6512" spans="4:35">
      <c r="D6512" s="1"/>
      <c r="E6512" s="1"/>
      <c r="F6512" s="1"/>
      <c r="G6512" s="1"/>
      <c r="H6512" s="1"/>
      <c r="I6512" s="99"/>
      <c r="J6512" s="1"/>
      <c r="K6512" s="1"/>
      <c r="L6512" s="1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</row>
    <row r="6513" spans="4:35">
      <c r="D6513" s="1"/>
      <c r="E6513" s="1"/>
      <c r="F6513" s="1"/>
      <c r="G6513" s="1"/>
      <c r="H6513" s="1"/>
      <c r="I6513" s="99"/>
      <c r="J6513" s="1"/>
      <c r="K6513" s="1"/>
      <c r="L6513" s="1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</row>
    <row r="6514" spans="4:35">
      <c r="D6514" s="1"/>
      <c r="E6514" s="1"/>
      <c r="F6514" s="1"/>
      <c r="G6514" s="1"/>
      <c r="H6514" s="1"/>
      <c r="I6514" s="99"/>
      <c r="J6514" s="1"/>
      <c r="K6514" s="1"/>
      <c r="L6514" s="1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</row>
    <row r="6515" spans="4:35">
      <c r="D6515" s="1"/>
      <c r="E6515" s="1"/>
      <c r="F6515" s="1"/>
      <c r="G6515" s="1"/>
      <c r="H6515" s="1"/>
      <c r="I6515" s="99"/>
      <c r="J6515" s="1"/>
      <c r="K6515" s="1"/>
      <c r="L6515" s="1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</row>
    <row r="6516" spans="4:35">
      <c r="D6516" s="1"/>
      <c r="E6516" s="1"/>
      <c r="F6516" s="1"/>
      <c r="G6516" s="1"/>
      <c r="H6516" s="1"/>
      <c r="I6516" s="99"/>
      <c r="J6516" s="1"/>
      <c r="K6516" s="1"/>
      <c r="L6516" s="1"/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</row>
    <row r="6517" spans="4:35">
      <c r="D6517" s="1"/>
      <c r="E6517" s="1"/>
      <c r="F6517" s="1"/>
      <c r="G6517" s="1"/>
      <c r="H6517" s="1"/>
      <c r="I6517" s="99"/>
      <c r="J6517" s="1"/>
      <c r="K6517" s="1"/>
      <c r="L6517" s="1"/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</row>
    <row r="6518" spans="4:35">
      <c r="D6518" s="1"/>
      <c r="E6518" s="1"/>
      <c r="F6518" s="1"/>
      <c r="G6518" s="1"/>
      <c r="H6518" s="1"/>
      <c r="I6518" s="99"/>
      <c r="J6518" s="1"/>
      <c r="K6518" s="1"/>
      <c r="L6518" s="1"/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</row>
    <row r="6519" spans="4:35">
      <c r="D6519" s="1"/>
      <c r="E6519" s="1"/>
      <c r="F6519" s="1"/>
      <c r="G6519" s="1"/>
      <c r="H6519" s="1"/>
      <c r="I6519" s="99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</row>
    <row r="6520" spans="4:35">
      <c r="D6520" s="1"/>
      <c r="E6520" s="1"/>
      <c r="F6520" s="1"/>
      <c r="G6520" s="1"/>
      <c r="H6520" s="1"/>
      <c r="I6520" s="99"/>
      <c r="J6520" s="1"/>
      <c r="K6520" s="1"/>
      <c r="L6520" s="1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</row>
    <row r="6521" spans="4:35">
      <c r="D6521" s="1"/>
      <c r="E6521" s="1"/>
      <c r="F6521" s="1"/>
      <c r="G6521" s="1"/>
      <c r="H6521" s="1"/>
      <c r="I6521" s="99"/>
      <c r="J6521" s="1"/>
      <c r="K6521" s="1"/>
      <c r="L6521" s="1"/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</row>
    <row r="6522" spans="4:35">
      <c r="D6522" s="1"/>
      <c r="E6522" s="1"/>
      <c r="F6522" s="1"/>
      <c r="G6522" s="1"/>
      <c r="H6522" s="1"/>
      <c r="I6522" s="99"/>
      <c r="J6522" s="1"/>
      <c r="K6522" s="1"/>
      <c r="L6522" s="1"/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</row>
    <row r="6523" spans="4:35">
      <c r="D6523" s="1"/>
      <c r="E6523" s="1"/>
      <c r="F6523" s="1"/>
      <c r="G6523" s="1"/>
      <c r="H6523" s="1"/>
      <c r="I6523" s="99"/>
      <c r="J6523" s="1"/>
      <c r="K6523" s="1"/>
      <c r="L6523" s="1"/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</row>
    <row r="6524" spans="4:35">
      <c r="D6524" s="1"/>
      <c r="E6524" s="1"/>
      <c r="F6524" s="1"/>
      <c r="G6524" s="1"/>
      <c r="H6524" s="1"/>
      <c r="I6524" s="99"/>
      <c r="J6524" s="1"/>
      <c r="K6524" s="1"/>
      <c r="L6524" s="1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</row>
    <row r="6525" spans="4:35">
      <c r="D6525" s="1"/>
      <c r="E6525" s="1"/>
      <c r="F6525" s="1"/>
      <c r="G6525" s="1"/>
      <c r="H6525" s="1"/>
      <c r="I6525" s="99"/>
      <c r="J6525" s="1"/>
      <c r="K6525" s="1"/>
      <c r="L6525" s="1"/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</row>
    <row r="6526" spans="4:35">
      <c r="D6526" s="1"/>
      <c r="E6526" s="1"/>
      <c r="F6526" s="1"/>
      <c r="G6526" s="1"/>
      <c r="H6526" s="1"/>
      <c r="I6526" s="99"/>
      <c r="J6526" s="1"/>
      <c r="K6526" s="1"/>
      <c r="L6526" s="1"/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</row>
    <row r="6527" spans="4:35">
      <c r="D6527" s="1"/>
      <c r="E6527" s="1"/>
      <c r="F6527" s="1"/>
      <c r="G6527" s="1"/>
      <c r="H6527" s="1"/>
      <c r="I6527" s="99"/>
      <c r="J6527" s="1"/>
      <c r="K6527" s="1"/>
      <c r="L6527" s="1"/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</row>
    <row r="6528" spans="4:35">
      <c r="D6528" s="1"/>
      <c r="E6528" s="1"/>
      <c r="F6528" s="1"/>
      <c r="G6528" s="1"/>
      <c r="H6528" s="1"/>
      <c r="I6528" s="99"/>
      <c r="J6528" s="1"/>
      <c r="K6528" s="1"/>
      <c r="L6528" s="1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</row>
    <row r="6529" spans="4:35">
      <c r="D6529" s="1"/>
      <c r="E6529" s="1"/>
      <c r="F6529" s="1"/>
      <c r="G6529" s="1"/>
      <c r="H6529" s="1"/>
      <c r="I6529" s="99"/>
      <c r="J6529" s="1"/>
      <c r="K6529" s="1"/>
      <c r="L6529" s="1"/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</row>
    <row r="6530" spans="4:35">
      <c r="D6530" s="1"/>
      <c r="E6530" s="1"/>
      <c r="F6530" s="1"/>
      <c r="G6530" s="1"/>
      <c r="H6530" s="1"/>
      <c r="I6530" s="99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</row>
    <row r="6531" spans="4:35">
      <c r="D6531" s="1"/>
      <c r="E6531" s="1"/>
      <c r="F6531" s="1"/>
      <c r="G6531" s="1"/>
      <c r="H6531" s="1"/>
      <c r="I6531" s="99"/>
      <c r="J6531" s="1"/>
      <c r="K6531" s="1"/>
      <c r="L6531" s="1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</row>
    <row r="6532" spans="4:35">
      <c r="D6532" s="1"/>
      <c r="E6532" s="1"/>
      <c r="F6532" s="1"/>
      <c r="G6532" s="1"/>
      <c r="H6532" s="1"/>
      <c r="I6532" s="99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</row>
    <row r="6533" spans="4:35">
      <c r="D6533" s="1"/>
      <c r="E6533" s="1"/>
      <c r="F6533" s="1"/>
      <c r="G6533" s="1"/>
      <c r="H6533" s="1"/>
      <c r="I6533" s="99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</row>
    <row r="6534" spans="4:35">
      <c r="D6534" s="1"/>
      <c r="E6534" s="1"/>
      <c r="F6534" s="1"/>
      <c r="G6534" s="1"/>
      <c r="H6534" s="1"/>
      <c r="I6534" s="99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</row>
    <row r="6535" spans="4:35">
      <c r="D6535" s="1"/>
      <c r="E6535" s="1"/>
      <c r="F6535" s="1"/>
      <c r="G6535" s="1"/>
      <c r="H6535" s="1"/>
      <c r="I6535" s="99"/>
      <c r="J6535" s="1"/>
      <c r="K6535" s="1"/>
      <c r="L6535" s="1"/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</row>
    <row r="6536" spans="4:35">
      <c r="D6536" s="1"/>
      <c r="E6536" s="1"/>
      <c r="F6536" s="1"/>
      <c r="G6536" s="1"/>
      <c r="H6536" s="1"/>
      <c r="I6536" s="99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</row>
    <row r="6537" spans="4:35">
      <c r="D6537" s="1"/>
      <c r="E6537" s="1"/>
      <c r="F6537" s="1"/>
      <c r="G6537" s="1"/>
      <c r="H6537" s="1"/>
      <c r="I6537" s="99"/>
      <c r="J6537" s="1"/>
      <c r="K6537" s="1"/>
      <c r="L6537" s="1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</row>
    <row r="6538" spans="4:35">
      <c r="D6538" s="1"/>
      <c r="E6538" s="1"/>
      <c r="F6538" s="1"/>
      <c r="G6538" s="1"/>
      <c r="H6538" s="1"/>
      <c r="I6538" s="99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</row>
    <row r="6539" spans="4:35">
      <c r="D6539" s="1"/>
      <c r="E6539" s="1"/>
      <c r="F6539" s="1"/>
      <c r="G6539" s="1"/>
      <c r="H6539" s="1"/>
      <c r="I6539" s="99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</row>
    <row r="6540" spans="4:35">
      <c r="D6540" s="1"/>
      <c r="E6540" s="1"/>
      <c r="F6540" s="1"/>
      <c r="G6540" s="1"/>
      <c r="H6540" s="1"/>
      <c r="I6540" s="99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</row>
    <row r="6541" spans="4:35">
      <c r="D6541" s="1"/>
      <c r="E6541" s="1"/>
      <c r="F6541" s="1"/>
      <c r="G6541" s="1"/>
      <c r="H6541" s="1"/>
      <c r="I6541" s="99"/>
      <c r="J6541" s="1"/>
      <c r="K6541" s="99"/>
      <c r="L6541" s="99"/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99"/>
      <c r="Z6541" s="1"/>
      <c r="AA6541" s="1"/>
      <c r="AB6541" s="1"/>
      <c r="AC6541" s="99"/>
      <c r="AD6541" s="1"/>
      <c r="AE6541" s="1"/>
      <c r="AF6541" s="1"/>
      <c r="AG6541" s="1"/>
      <c r="AH6541" s="1"/>
      <c r="AI6541" s="1"/>
    </row>
    <row r="6542" spans="4:35">
      <c r="D6542" s="1"/>
      <c r="E6542" s="1"/>
      <c r="F6542" s="1"/>
      <c r="G6542" s="1"/>
      <c r="H6542" s="1"/>
      <c r="I6542" s="99"/>
      <c r="J6542" s="1"/>
      <c r="K6542" s="99"/>
      <c r="L6542" s="99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</row>
    <row r="6543" spans="4:35">
      <c r="D6543" s="1"/>
      <c r="E6543" s="1"/>
      <c r="F6543" s="1"/>
      <c r="G6543" s="1"/>
      <c r="H6543" s="1"/>
      <c r="I6543" s="99"/>
      <c r="J6543" s="1"/>
      <c r="K6543" s="99"/>
      <c r="L6543" s="99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</row>
    <row r="6544" spans="4:35">
      <c r="D6544" s="1"/>
      <c r="E6544" s="1"/>
      <c r="F6544" s="1"/>
      <c r="G6544" s="1"/>
      <c r="H6544" s="1"/>
      <c r="I6544" s="99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</row>
    <row r="6545" spans="4:35">
      <c r="D6545" s="1"/>
      <c r="E6545" s="1"/>
      <c r="F6545" s="1"/>
      <c r="G6545" s="1"/>
      <c r="H6545" s="1"/>
      <c r="I6545" s="99"/>
      <c r="J6545" s="1"/>
      <c r="K6545" s="99"/>
      <c r="L6545" s="1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</row>
    <row r="6546" spans="4:35">
      <c r="D6546" s="1"/>
      <c r="E6546" s="1"/>
      <c r="F6546" s="1"/>
      <c r="G6546" s="1"/>
      <c r="H6546" s="1"/>
      <c r="I6546" s="99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</row>
    <row r="6547" spans="4:35">
      <c r="D6547" s="1"/>
      <c r="E6547" s="1"/>
      <c r="F6547" s="1"/>
      <c r="G6547" s="1"/>
      <c r="H6547" s="1"/>
      <c r="I6547" s="99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</row>
    <row r="6548" spans="4:35">
      <c r="D6548" s="1"/>
      <c r="E6548" s="1"/>
      <c r="F6548" s="1"/>
      <c r="G6548" s="1"/>
      <c r="H6548" s="1"/>
      <c r="I6548" s="99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</row>
    <row r="6549" spans="4:35">
      <c r="D6549" s="1"/>
      <c r="E6549" s="1"/>
      <c r="F6549" s="1"/>
      <c r="G6549" s="1"/>
      <c r="H6549" s="1"/>
      <c r="I6549" s="99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</row>
    <row r="6550" spans="4:35">
      <c r="D6550" s="1"/>
      <c r="E6550" s="1"/>
      <c r="F6550" s="1"/>
      <c r="G6550" s="1"/>
      <c r="H6550" s="1"/>
      <c r="I6550" s="99"/>
      <c r="J6550" s="1"/>
      <c r="K6550" s="1"/>
      <c r="L6550" s="1"/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</row>
    <row r="6551" spans="4:35">
      <c r="D6551" s="1"/>
      <c r="E6551" s="1"/>
      <c r="F6551" s="1"/>
      <c r="G6551" s="1"/>
      <c r="H6551" s="1"/>
      <c r="I6551" s="99"/>
      <c r="J6551" s="1"/>
      <c r="K6551" s="1"/>
      <c r="L6551" s="1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</row>
    <row r="6552" spans="4:35">
      <c r="D6552" s="1"/>
      <c r="E6552" s="1"/>
      <c r="F6552" s="1"/>
      <c r="G6552" s="1"/>
      <c r="H6552" s="1"/>
      <c r="I6552" s="99"/>
      <c r="J6552" s="1"/>
      <c r="K6552" s="1"/>
      <c r="L6552" s="1"/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</row>
    <row r="6553" spans="4:35">
      <c r="D6553" s="1"/>
      <c r="E6553" s="1"/>
      <c r="F6553" s="1"/>
      <c r="G6553" s="1"/>
      <c r="H6553" s="1"/>
      <c r="I6553" s="99"/>
      <c r="J6553" s="1"/>
      <c r="K6553" s="1"/>
      <c r="L6553" s="1"/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</row>
    <row r="6554" spans="4:35">
      <c r="D6554" s="1"/>
      <c r="E6554" s="1"/>
      <c r="F6554" s="1"/>
      <c r="G6554" s="1"/>
      <c r="H6554" s="1"/>
      <c r="I6554" s="99"/>
      <c r="J6554" s="1"/>
      <c r="K6554" s="1"/>
      <c r="L6554" s="1"/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</row>
    <row r="6555" spans="4:35">
      <c r="D6555" s="1"/>
      <c r="E6555" s="1"/>
      <c r="F6555" s="1"/>
      <c r="G6555" s="1"/>
      <c r="H6555" s="1"/>
      <c r="I6555" s="99"/>
      <c r="J6555" s="1"/>
      <c r="K6555" s="1"/>
      <c r="L6555" s="1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</row>
    <row r="6556" spans="4:35">
      <c r="D6556" s="1"/>
      <c r="E6556" s="1"/>
      <c r="F6556" s="1"/>
      <c r="G6556" s="1"/>
      <c r="H6556" s="1"/>
      <c r="I6556" s="99"/>
      <c r="J6556" s="1"/>
      <c r="K6556" s="1"/>
      <c r="L6556" s="1"/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</row>
    <row r="6557" spans="4:35">
      <c r="D6557" s="1"/>
      <c r="E6557" s="1"/>
      <c r="F6557" s="1"/>
      <c r="G6557" s="1"/>
      <c r="H6557" s="1"/>
      <c r="I6557" s="99"/>
      <c r="J6557" s="1"/>
      <c r="K6557" s="1"/>
      <c r="L6557" s="1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</row>
    <row r="6558" spans="4:35">
      <c r="D6558" s="1"/>
      <c r="E6558" s="1"/>
      <c r="F6558" s="1"/>
      <c r="G6558" s="1"/>
      <c r="H6558" s="1"/>
      <c r="I6558" s="99"/>
      <c r="J6558" s="1"/>
      <c r="K6558" s="1"/>
      <c r="L6558" s="1"/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</row>
    <row r="6559" spans="4:35">
      <c r="D6559" s="1"/>
      <c r="E6559" s="1"/>
      <c r="F6559" s="1"/>
      <c r="G6559" s="1"/>
      <c r="H6559" s="1"/>
      <c r="I6559" s="99"/>
      <c r="J6559" s="1"/>
      <c r="K6559" s="1"/>
      <c r="L6559" s="1"/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</row>
    <row r="6560" spans="4:35">
      <c r="D6560" s="1"/>
      <c r="E6560" s="1"/>
      <c r="F6560" s="1"/>
      <c r="G6560" s="1"/>
      <c r="H6560" s="1"/>
      <c r="I6560" s="99"/>
      <c r="J6560" s="1"/>
      <c r="K6560" s="1"/>
      <c r="L6560" s="1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</row>
    <row r="6561" spans="4:35">
      <c r="D6561" s="1"/>
      <c r="E6561" s="1"/>
      <c r="F6561" s="1"/>
      <c r="G6561" s="1"/>
      <c r="H6561" s="1"/>
      <c r="I6561" s="99"/>
      <c r="J6561" s="1"/>
      <c r="K6561" s="1"/>
      <c r="L6561" s="1"/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</row>
    <row r="6562" spans="4:35">
      <c r="D6562" s="1"/>
      <c r="E6562" s="1"/>
      <c r="F6562" s="1"/>
      <c r="G6562" s="1"/>
      <c r="H6562" s="1"/>
      <c r="I6562" s="99"/>
      <c r="J6562" s="1"/>
      <c r="K6562" s="1"/>
      <c r="L6562" s="1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</row>
    <row r="6563" spans="4:35">
      <c r="D6563" s="1"/>
      <c r="E6563" s="1"/>
      <c r="F6563" s="1"/>
      <c r="G6563" s="1"/>
      <c r="H6563" s="1"/>
      <c r="I6563" s="99"/>
      <c r="J6563" s="1"/>
      <c r="K6563" s="1"/>
      <c r="L6563" s="1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</row>
    <row r="6564" spans="4:35">
      <c r="D6564" s="1"/>
      <c r="E6564" s="1"/>
      <c r="F6564" s="1"/>
      <c r="G6564" s="1"/>
      <c r="H6564" s="1"/>
      <c r="I6564" s="99"/>
      <c r="J6564" s="1"/>
      <c r="K6564" s="1"/>
      <c r="L6564" s="1"/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</row>
    <row r="6565" spans="4:35">
      <c r="D6565" s="1"/>
      <c r="E6565" s="1"/>
      <c r="F6565" s="1"/>
      <c r="G6565" s="1"/>
      <c r="H6565" s="1"/>
      <c r="I6565" s="99"/>
      <c r="J6565" s="1"/>
      <c r="K6565" s="1"/>
      <c r="L6565" s="1"/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</row>
    <row r="6566" spans="4:35">
      <c r="D6566" s="1"/>
      <c r="E6566" s="1"/>
      <c r="F6566" s="1"/>
      <c r="G6566" s="1"/>
      <c r="H6566" s="1"/>
      <c r="I6566" s="99"/>
      <c r="J6566" s="1"/>
      <c r="K6566" s="1"/>
      <c r="L6566" s="1"/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</row>
    <row r="6567" spans="4:35">
      <c r="D6567" s="1"/>
      <c r="E6567" s="1"/>
      <c r="F6567" s="1"/>
      <c r="G6567" s="1"/>
      <c r="H6567" s="1"/>
      <c r="I6567" s="99"/>
      <c r="J6567" s="1"/>
      <c r="K6567" s="1"/>
      <c r="L6567" s="1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</row>
    <row r="6568" spans="4:35">
      <c r="D6568" s="1"/>
      <c r="E6568" s="1"/>
      <c r="F6568" s="1"/>
      <c r="G6568" s="1"/>
      <c r="H6568" s="1"/>
      <c r="I6568" s="99"/>
      <c r="J6568" s="1"/>
      <c r="K6568" s="1"/>
      <c r="L6568" s="1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</row>
    <row r="6569" spans="4:35">
      <c r="D6569" s="1"/>
      <c r="E6569" s="1"/>
      <c r="F6569" s="1"/>
      <c r="G6569" s="1"/>
      <c r="H6569" s="1"/>
      <c r="I6569" s="99"/>
      <c r="J6569" s="1"/>
      <c r="K6569" s="1"/>
      <c r="L6569" s="1"/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</row>
    <row r="6570" spans="4:35">
      <c r="D6570" s="1"/>
      <c r="E6570" s="1"/>
      <c r="F6570" s="1"/>
      <c r="G6570" s="1"/>
      <c r="H6570" s="1"/>
      <c r="I6570" s="99"/>
      <c r="J6570" s="1"/>
      <c r="K6570" s="1"/>
      <c r="L6570" s="1"/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</row>
    <row r="6571" spans="4:35">
      <c r="D6571" s="1"/>
      <c r="E6571" s="1"/>
      <c r="F6571" s="1"/>
      <c r="G6571" s="1"/>
      <c r="H6571" s="1"/>
      <c r="I6571" s="99"/>
      <c r="J6571" s="1"/>
      <c r="K6571" s="1"/>
      <c r="L6571" s="1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</row>
    <row r="6572" spans="4:35">
      <c r="D6572" s="1"/>
      <c r="E6572" s="1"/>
      <c r="F6572" s="1"/>
      <c r="G6572" s="1"/>
      <c r="H6572" s="1"/>
      <c r="I6572" s="99"/>
      <c r="J6572" s="1"/>
      <c r="K6572" s="1"/>
      <c r="L6572" s="1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</row>
    <row r="6573" spans="4:35">
      <c r="D6573" s="1"/>
      <c r="E6573" s="1"/>
      <c r="F6573" s="1"/>
      <c r="G6573" s="1"/>
      <c r="H6573" s="1"/>
      <c r="I6573" s="99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</row>
    <row r="6574" spans="4:35">
      <c r="D6574" s="1"/>
      <c r="E6574" s="1"/>
      <c r="F6574" s="1"/>
      <c r="G6574" s="1"/>
      <c r="H6574" s="1"/>
      <c r="I6574" s="99"/>
      <c r="J6574" s="1"/>
      <c r="K6574" s="1"/>
      <c r="L6574" s="1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</row>
    <row r="6575" spans="4:35">
      <c r="D6575" s="1"/>
      <c r="E6575" s="1"/>
      <c r="F6575" s="1"/>
      <c r="G6575" s="1"/>
      <c r="H6575" s="1"/>
      <c r="I6575" s="99"/>
      <c r="J6575" s="1"/>
      <c r="K6575" s="1"/>
      <c r="L6575" s="1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</row>
    <row r="6576" spans="4:35">
      <c r="D6576" s="1"/>
      <c r="E6576" s="1"/>
      <c r="F6576" s="1"/>
      <c r="G6576" s="1"/>
      <c r="H6576" s="1"/>
      <c r="I6576" s="99"/>
      <c r="J6576" s="1"/>
      <c r="K6576" s="1"/>
      <c r="L6576" s="1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</row>
    <row r="6577" spans="4:35">
      <c r="D6577" s="1"/>
      <c r="E6577" s="1"/>
      <c r="F6577" s="1"/>
      <c r="G6577" s="1"/>
      <c r="H6577" s="1"/>
      <c r="I6577" s="99"/>
      <c r="J6577" s="1"/>
      <c r="K6577" s="1"/>
      <c r="L6577" s="1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</row>
    <row r="6578" spans="4:35">
      <c r="D6578" s="1"/>
      <c r="E6578" s="1"/>
      <c r="F6578" s="1"/>
      <c r="G6578" s="1"/>
      <c r="H6578" s="1"/>
      <c r="I6578" s="99"/>
      <c r="J6578" s="1"/>
      <c r="K6578" s="1"/>
      <c r="L6578" s="1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</row>
    <row r="6579" spans="4:35">
      <c r="D6579" s="1"/>
      <c r="E6579" s="1"/>
      <c r="F6579" s="1"/>
      <c r="G6579" s="1"/>
      <c r="H6579" s="1"/>
      <c r="I6579" s="99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</row>
    <row r="6580" spans="4:35">
      <c r="D6580" s="1"/>
      <c r="E6580" s="1"/>
      <c r="F6580" s="1"/>
      <c r="G6580" s="1"/>
      <c r="H6580" s="1"/>
      <c r="I6580" s="99"/>
      <c r="J6580" s="1"/>
      <c r="K6580" s="1"/>
      <c r="L6580" s="1"/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</row>
    <row r="6581" spans="4:35">
      <c r="D6581" s="1"/>
      <c r="E6581" s="1"/>
      <c r="F6581" s="1"/>
      <c r="G6581" s="1"/>
      <c r="H6581" s="1"/>
      <c r="I6581" s="99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</row>
    <row r="6582" spans="4:35">
      <c r="D6582" s="1"/>
      <c r="E6582" s="1"/>
      <c r="F6582" s="1"/>
      <c r="G6582" s="1"/>
      <c r="H6582" s="1"/>
      <c r="I6582" s="99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</row>
    <row r="6583" spans="4:35">
      <c r="D6583" s="1"/>
      <c r="E6583" s="1"/>
      <c r="F6583" s="1"/>
      <c r="G6583" s="1"/>
      <c r="H6583" s="1"/>
      <c r="I6583" s="99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</row>
    <row r="6584" spans="4:35">
      <c r="D6584" s="1"/>
      <c r="E6584" s="1"/>
      <c r="F6584" s="1"/>
      <c r="G6584" s="1"/>
      <c r="H6584" s="1"/>
      <c r="I6584" s="99"/>
      <c r="J6584" s="1"/>
      <c r="K6584" s="1"/>
      <c r="L6584" s="1"/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</row>
    <row r="6585" spans="4:35">
      <c r="D6585" s="1"/>
      <c r="E6585" s="1"/>
      <c r="F6585" s="1"/>
      <c r="G6585" s="1"/>
      <c r="H6585" s="1"/>
      <c r="I6585" s="99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</row>
    <row r="6586" spans="4:35">
      <c r="D6586" s="1"/>
      <c r="E6586" s="1"/>
      <c r="F6586" s="1"/>
      <c r="G6586" s="1"/>
      <c r="H6586" s="1"/>
      <c r="I6586" s="99"/>
      <c r="J6586" s="1"/>
      <c r="K6586" s="1"/>
      <c r="L6586" s="1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</row>
    <row r="6587" spans="4:35">
      <c r="D6587" s="1"/>
      <c r="E6587" s="1"/>
      <c r="F6587" s="1"/>
      <c r="G6587" s="1"/>
      <c r="H6587" s="1"/>
      <c r="I6587" s="99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</row>
    <row r="6588" spans="4:35">
      <c r="D6588" s="1"/>
      <c r="E6588" s="1"/>
      <c r="F6588" s="1"/>
      <c r="G6588" s="1"/>
      <c r="H6588" s="1"/>
      <c r="I6588" s="99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</row>
    <row r="6589" spans="4:35">
      <c r="D6589" s="1"/>
      <c r="E6589" s="1"/>
      <c r="F6589" s="1"/>
      <c r="G6589" s="1"/>
      <c r="H6589" s="1"/>
      <c r="I6589" s="99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</row>
    <row r="6590" spans="4:35">
      <c r="D6590" s="1"/>
      <c r="E6590" s="1"/>
      <c r="F6590" s="1"/>
      <c r="G6590" s="1"/>
      <c r="H6590" s="1"/>
      <c r="I6590" s="99"/>
      <c r="J6590" s="1"/>
      <c r="K6590" s="1"/>
      <c r="L6590" s="1"/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</row>
    <row r="6591" spans="4:35">
      <c r="D6591" s="1"/>
      <c r="E6591" s="1"/>
      <c r="F6591" s="1"/>
      <c r="G6591" s="1"/>
      <c r="H6591" s="1"/>
      <c r="I6591" s="99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</row>
    <row r="6592" spans="4:35">
      <c r="D6592" s="1"/>
      <c r="E6592" s="1"/>
      <c r="F6592" s="1"/>
      <c r="G6592" s="1"/>
      <c r="H6592" s="1"/>
      <c r="I6592" s="99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</row>
    <row r="6593" spans="4:35">
      <c r="D6593" s="1"/>
      <c r="E6593" s="1"/>
      <c r="F6593" s="1"/>
      <c r="G6593" s="1"/>
      <c r="H6593" s="1"/>
      <c r="I6593" s="99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</row>
    <row r="6594" spans="4:35">
      <c r="D6594" s="1"/>
      <c r="E6594" s="1"/>
      <c r="F6594" s="1"/>
      <c r="G6594" s="1"/>
      <c r="H6594" s="1"/>
      <c r="I6594" s="99"/>
      <c r="J6594" s="1"/>
      <c r="K6594" s="1"/>
      <c r="L6594" s="1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</row>
    <row r="6595" spans="4:35">
      <c r="D6595" s="1"/>
      <c r="E6595" s="1"/>
      <c r="F6595" s="1"/>
      <c r="G6595" s="1"/>
      <c r="H6595" s="1"/>
      <c r="I6595" s="99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</row>
    <row r="6596" spans="4:35">
      <c r="D6596" s="1"/>
      <c r="E6596" s="1"/>
      <c r="F6596" s="1"/>
      <c r="G6596" s="1"/>
      <c r="H6596" s="1"/>
      <c r="I6596" s="99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</row>
    <row r="6597" spans="4:35">
      <c r="D6597" s="1"/>
      <c r="E6597" s="1"/>
      <c r="F6597" s="1"/>
      <c r="G6597" s="1"/>
      <c r="H6597" s="1"/>
      <c r="I6597" s="99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</row>
    <row r="6598" spans="4:35">
      <c r="D6598" s="1"/>
      <c r="E6598" s="1"/>
      <c r="F6598" s="1"/>
      <c r="G6598" s="1"/>
      <c r="H6598" s="1"/>
      <c r="I6598" s="99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</row>
    <row r="6599" spans="4:35">
      <c r="D6599" s="1"/>
      <c r="E6599" s="1"/>
      <c r="F6599" s="1"/>
      <c r="G6599" s="1"/>
      <c r="H6599" s="1"/>
      <c r="I6599" s="99"/>
      <c r="J6599" s="1"/>
      <c r="K6599" s="1"/>
      <c r="L6599" s="1"/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</row>
    <row r="6600" spans="4:35">
      <c r="D6600" s="1"/>
      <c r="E6600" s="1"/>
      <c r="F6600" s="1"/>
      <c r="G6600" s="1"/>
      <c r="H6600" s="1"/>
      <c r="I6600" s="99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</row>
    <row r="6601" spans="4:35">
      <c r="D6601" s="1"/>
      <c r="E6601" s="1"/>
      <c r="F6601" s="1"/>
      <c r="G6601" s="1"/>
      <c r="H6601" s="1"/>
      <c r="I6601" s="99"/>
      <c r="J6601" s="1"/>
      <c r="K6601" s="1"/>
      <c r="L6601" s="1"/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</row>
    <row r="6602" spans="4:35">
      <c r="D6602" s="1"/>
      <c r="E6602" s="1"/>
      <c r="F6602" s="1"/>
      <c r="G6602" s="1"/>
      <c r="H6602" s="1"/>
      <c r="I6602" s="99"/>
      <c r="J6602" s="1"/>
      <c r="K6602" s="1"/>
      <c r="L6602" s="1"/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</row>
    <row r="6603" spans="4:35">
      <c r="D6603" s="1"/>
      <c r="E6603" s="1"/>
      <c r="F6603" s="1"/>
      <c r="G6603" s="1"/>
      <c r="H6603" s="1"/>
      <c r="I6603" s="99"/>
      <c r="J6603" s="1"/>
      <c r="K6603" s="1"/>
      <c r="L6603" s="1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</row>
    <row r="6604" spans="4:35">
      <c r="D6604" s="1"/>
      <c r="E6604" s="1"/>
      <c r="F6604" s="1"/>
      <c r="G6604" s="1"/>
      <c r="H6604" s="1"/>
      <c r="I6604" s="99"/>
      <c r="J6604" s="1"/>
      <c r="K6604" s="1"/>
      <c r="L6604" s="1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</row>
    <row r="6605" spans="4:35">
      <c r="D6605" s="1"/>
      <c r="E6605" s="1"/>
      <c r="F6605" s="1"/>
      <c r="G6605" s="1"/>
      <c r="H6605" s="1"/>
      <c r="I6605" s="99"/>
      <c r="J6605" s="1"/>
      <c r="K6605" s="1"/>
      <c r="L6605" s="1"/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</row>
    <row r="6606" spans="4:35">
      <c r="D6606" s="1"/>
      <c r="E6606" s="1"/>
      <c r="F6606" s="1"/>
      <c r="G6606" s="1"/>
      <c r="H6606" s="1"/>
      <c r="I6606" s="99"/>
      <c r="J6606" s="1"/>
      <c r="K6606" s="1"/>
      <c r="L6606" s="1"/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</row>
    <row r="6607" spans="4:35">
      <c r="D6607" s="1"/>
      <c r="E6607" s="1"/>
      <c r="F6607" s="1"/>
      <c r="G6607" s="1"/>
      <c r="H6607" s="1"/>
      <c r="I6607" s="99"/>
      <c r="J6607" s="1"/>
      <c r="K6607" s="1"/>
      <c r="L6607" s="1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</row>
    <row r="6608" spans="4:35">
      <c r="D6608" s="1"/>
      <c r="E6608" s="1"/>
      <c r="F6608" s="1"/>
      <c r="G6608" s="1"/>
      <c r="H6608" s="1"/>
      <c r="I6608" s="99"/>
      <c r="J6608" s="1"/>
      <c r="K6608" s="1"/>
      <c r="L6608" s="1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</row>
    <row r="6609" spans="4:35">
      <c r="D6609" s="1"/>
      <c r="E6609" s="1"/>
      <c r="F6609" s="1"/>
      <c r="G6609" s="1"/>
      <c r="H6609" s="1"/>
      <c r="I6609" s="99"/>
      <c r="J6609" s="1"/>
      <c r="K6609" s="1"/>
      <c r="L6609" s="1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</row>
    <row r="6610" spans="4:35">
      <c r="D6610" s="1"/>
      <c r="E6610" s="1"/>
      <c r="F6610" s="1"/>
      <c r="G6610" s="1"/>
      <c r="H6610" s="1"/>
      <c r="I6610" s="99"/>
      <c r="J6610" s="1"/>
      <c r="K6610" s="1"/>
      <c r="L6610" s="1"/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</row>
    <row r="6611" spans="4:35">
      <c r="D6611" s="1"/>
      <c r="E6611" s="1"/>
      <c r="F6611" s="1"/>
      <c r="G6611" s="1"/>
      <c r="H6611" s="1"/>
      <c r="I6611" s="99"/>
      <c r="J6611" s="1"/>
      <c r="K6611" s="1"/>
      <c r="L6611" s="1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</row>
    <row r="6612" spans="4:35">
      <c r="D6612" s="1"/>
      <c r="E6612" s="1"/>
      <c r="F6612" s="1"/>
      <c r="G6612" s="1"/>
      <c r="H6612" s="1"/>
      <c r="I6612" s="99"/>
      <c r="J6612" s="1"/>
      <c r="K6612" s="1"/>
      <c r="L6612" s="1"/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</row>
    <row r="6613" spans="4:35">
      <c r="D6613" s="1"/>
      <c r="E6613" s="1"/>
      <c r="F6613" s="1"/>
      <c r="G6613" s="1"/>
      <c r="H6613" s="1"/>
      <c r="I6613" s="99"/>
      <c r="J6613" s="1"/>
      <c r="K6613" s="1"/>
      <c r="L6613" s="1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</row>
    <row r="6614" spans="4:35">
      <c r="D6614" s="1"/>
      <c r="E6614" s="1"/>
      <c r="F6614" s="1"/>
      <c r="G6614" s="1"/>
      <c r="H6614" s="1"/>
      <c r="I6614" s="99"/>
      <c r="J6614" s="1"/>
      <c r="K6614" s="1"/>
      <c r="L6614" s="1"/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</row>
    <row r="6615" spans="4:35">
      <c r="D6615" s="1"/>
      <c r="E6615" s="1"/>
      <c r="F6615" s="1"/>
      <c r="G6615" s="1"/>
      <c r="H6615" s="1"/>
      <c r="I6615" s="99"/>
      <c r="J6615" s="1"/>
      <c r="K6615" s="1"/>
      <c r="L6615" s="1"/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</row>
    <row r="6616" spans="4:35">
      <c r="D6616" s="1"/>
      <c r="E6616" s="1"/>
      <c r="F6616" s="1"/>
      <c r="G6616" s="1"/>
      <c r="H6616" s="1"/>
      <c r="I6616" s="99"/>
      <c r="J6616" s="1"/>
      <c r="K6616" s="1"/>
      <c r="L6616" s="1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</row>
    <row r="6617" spans="4:35">
      <c r="D6617" s="1"/>
      <c r="E6617" s="1"/>
      <c r="F6617" s="1"/>
      <c r="G6617" s="1"/>
      <c r="H6617" s="1"/>
      <c r="I6617" s="99"/>
      <c r="J6617" s="1"/>
      <c r="K6617" s="1"/>
      <c r="L6617" s="1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</row>
    <row r="6618" spans="4:35">
      <c r="D6618" s="1"/>
      <c r="E6618" s="1"/>
      <c r="F6618" s="1"/>
      <c r="G6618" s="1"/>
      <c r="H6618" s="1"/>
      <c r="I6618" s="99"/>
      <c r="J6618" s="1"/>
      <c r="K6618" s="1"/>
      <c r="L6618" s="1"/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</row>
    <row r="6619" spans="4:35">
      <c r="D6619" s="1"/>
      <c r="E6619" s="1"/>
      <c r="F6619" s="1"/>
      <c r="G6619" s="1"/>
      <c r="H6619" s="1"/>
      <c r="I6619" s="99"/>
      <c r="J6619" s="1"/>
      <c r="K6619" s="1"/>
      <c r="L6619" s="1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</row>
    <row r="6620" spans="4:35">
      <c r="D6620" s="1"/>
      <c r="E6620" s="1"/>
      <c r="F6620" s="1"/>
      <c r="G6620" s="1"/>
      <c r="H6620" s="1"/>
      <c r="I6620" s="99"/>
      <c r="J6620" s="1"/>
      <c r="K6620" s="1"/>
      <c r="L6620" s="1"/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</row>
    <row r="6621" spans="4:35">
      <c r="D6621" s="1"/>
      <c r="E6621" s="1"/>
      <c r="F6621" s="1"/>
      <c r="G6621" s="1"/>
      <c r="H6621" s="1"/>
      <c r="I6621" s="99"/>
      <c r="J6621" s="1"/>
      <c r="K6621" s="1"/>
      <c r="L6621" s="1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</row>
    <row r="6622" spans="4:35">
      <c r="D6622" s="1"/>
      <c r="E6622" s="1"/>
      <c r="F6622" s="1"/>
      <c r="G6622" s="1"/>
      <c r="H6622" s="1"/>
      <c r="I6622" s="99"/>
      <c r="J6622" s="1"/>
      <c r="K6622" s="1"/>
      <c r="L6622" s="1"/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</row>
    <row r="6623" spans="4:35">
      <c r="D6623" s="1"/>
      <c r="E6623" s="1"/>
      <c r="F6623" s="1"/>
      <c r="G6623" s="1"/>
      <c r="H6623" s="1"/>
      <c r="I6623" s="99"/>
      <c r="J6623" s="1"/>
      <c r="K6623" s="1"/>
      <c r="L6623" s="1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</row>
    <row r="6624" spans="4:35">
      <c r="D6624" s="1"/>
      <c r="E6624" s="1"/>
      <c r="F6624" s="1"/>
      <c r="G6624" s="1"/>
      <c r="H6624" s="1"/>
      <c r="I6624" s="99"/>
      <c r="J6624" s="1"/>
      <c r="K6624" s="1"/>
      <c r="L6624" s="1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</row>
    <row r="6625" spans="4:35">
      <c r="D6625" s="1"/>
      <c r="E6625" s="1"/>
      <c r="F6625" s="1"/>
      <c r="G6625" s="1"/>
      <c r="H6625" s="1"/>
      <c r="I6625" s="99"/>
      <c r="J6625" s="1"/>
      <c r="K6625" s="1"/>
      <c r="L6625" s="1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</row>
    <row r="6626" spans="4:35">
      <c r="D6626" s="1"/>
      <c r="E6626" s="1"/>
      <c r="F6626" s="1"/>
      <c r="G6626" s="1"/>
      <c r="H6626" s="1"/>
      <c r="I6626" s="99"/>
      <c r="J6626" s="1"/>
      <c r="K6626" s="1"/>
      <c r="L6626" s="1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</row>
    <row r="6627" spans="4:35">
      <c r="D6627" s="1"/>
      <c r="E6627" s="1"/>
      <c r="F6627" s="1"/>
      <c r="G6627" s="1"/>
      <c r="H6627" s="1"/>
      <c r="I6627" s="99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</row>
    <row r="6628" spans="4:35">
      <c r="D6628" s="1"/>
      <c r="E6628" s="1"/>
      <c r="F6628" s="1"/>
      <c r="G6628" s="1"/>
      <c r="H6628" s="1"/>
      <c r="I6628" s="99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</row>
    <row r="6629" spans="4:35">
      <c r="D6629" s="1"/>
      <c r="E6629" s="1"/>
      <c r="F6629" s="1"/>
      <c r="G6629" s="1"/>
      <c r="H6629" s="1"/>
      <c r="I6629" s="99"/>
      <c r="J6629" s="1"/>
      <c r="K6629" s="1"/>
      <c r="L6629" s="1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</row>
    <row r="6630" spans="4:35">
      <c r="D6630" s="1"/>
      <c r="E6630" s="1"/>
      <c r="F6630" s="1"/>
      <c r="G6630" s="1"/>
      <c r="H6630" s="1"/>
      <c r="I6630" s="99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</row>
    <row r="6631" spans="4:35">
      <c r="D6631" s="1"/>
      <c r="E6631" s="1"/>
      <c r="F6631" s="1"/>
      <c r="G6631" s="1"/>
      <c r="H6631" s="1"/>
      <c r="I6631" s="99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</row>
    <row r="6632" spans="4:35">
      <c r="D6632" s="1"/>
      <c r="E6632" s="1"/>
      <c r="F6632" s="1"/>
      <c r="G6632" s="1"/>
      <c r="H6632" s="1"/>
      <c r="I6632" s="99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</row>
    <row r="6633" spans="4:35">
      <c r="D6633" s="1"/>
      <c r="E6633" s="1"/>
      <c r="F6633" s="1"/>
      <c r="G6633" s="1"/>
      <c r="H6633" s="1"/>
      <c r="I6633" s="99"/>
      <c r="J6633" s="1"/>
      <c r="K6633" s="1"/>
      <c r="L6633" s="1"/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</row>
    <row r="6634" spans="4:35">
      <c r="D6634" s="1"/>
      <c r="E6634" s="1"/>
      <c r="F6634" s="1"/>
      <c r="G6634" s="1"/>
      <c r="H6634" s="1"/>
      <c r="I6634" s="99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</row>
    <row r="6635" spans="4:35">
      <c r="D6635" s="1"/>
      <c r="E6635" s="1"/>
      <c r="F6635" s="1"/>
      <c r="G6635" s="1"/>
      <c r="H6635" s="1"/>
      <c r="I6635" s="99"/>
      <c r="J6635" s="1"/>
      <c r="K6635" s="1"/>
      <c r="L6635" s="1"/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</row>
    <row r="6636" spans="4:35">
      <c r="D6636" s="1"/>
      <c r="E6636" s="1"/>
      <c r="F6636" s="1"/>
      <c r="G6636" s="1"/>
      <c r="H6636" s="1"/>
      <c r="I6636" s="99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</row>
    <row r="6637" spans="4:35">
      <c r="D6637" s="1"/>
      <c r="E6637" s="1"/>
      <c r="F6637" s="1"/>
      <c r="G6637" s="1"/>
      <c r="H6637" s="1"/>
      <c r="I6637" s="99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</row>
    <row r="6638" spans="4:35">
      <c r="D6638" s="1"/>
      <c r="E6638" s="1"/>
      <c r="F6638" s="1"/>
      <c r="G6638" s="1"/>
      <c r="H6638" s="1"/>
      <c r="I6638" s="99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</row>
    <row r="6639" spans="4:35">
      <c r="D6639" s="1"/>
      <c r="E6639" s="1"/>
      <c r="F6639" s="1"/>
      <c r="G6639" s="1"/>
      <c r="H6639" s="1"/>
      <c r="I6639" s="99"/>
      <c r="J6639" s="1"/>
      <c r="K6639" s="1"/>
      <c r="L6639" s="1"/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</row>
    <row r="6640" spans="4:35">
      <c r="D6640" s="1"/>
      <c r="E6640" s="1"/>
      <c r="F6640" s="1"/>
      <c r="G6640" s="1"/>
      <c r="H6640" s="1"/>
      <c r="I6640" s="99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</row>
    <row r="6641" spans="4:35">
      <c r="D6641" s="1"/>
      <c r="E6641" s="1"/>
      <c r="F6641" s="1"/>
      <c r="G6641" s="1"/>
      <c r="H6641" s="1"/>
      <c r="I6641" s="99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</row>
    <row r="6642" spans="4:35">
      <c r="D6642" s="1"/>
      <c r="E6642" s="1"/>
      <c r="F6642" s="1"/>
      <c r="G6642" s="1"/>
      <c r="H6642" s="1"/>
      <c r="I6642" s="99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</row>
    <row r="6643" spans="4:35">
      <c r="D6643" s="1"/>
      <c r="E6643" s="1"/>
      <c r="F6643" s="1"/>
      <c r="G6643" s="1"/>
      <c r="H6643" s="1"/>
      <c r="I6643" s="99"/>
      <c r="J6643" s="1"/>
      <c r="K6643" s="1"/>
      <c r="L6643" s="1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</row>
    <row r="6644" spans="4:35">
      <c r="D6644" s="1"/>
      <c r="E6644" s="1"/>
      <c r="F6644" s="1"/>
      <c r="G6644" s="1"/>
      <c r="H6644" s="1"/>
      <c r="I6644" s="99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</row>
    <row r="6645" spans="4:35">
      <c r="D6645" s="1"/>
      <c r="E6645" s="1"/>
      <c r="F6645" s="1"/>
      <c r="G6645" s="1"/>
      <c r="H6645" s="1"/>
      <c r="I6645" s="99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</row>
    <row r="6646" spans="4:35">
      <c r="D6646" s="1"/>
      <c r="E6646" s="1"/>
      <c r="F6646" s="1"/>
      <c r="G6646" s="1"/>
      <c r="H6646" s="1"/>
      <c r="I6646" s="99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</row>
    <row r="6647" spans="4:35">
      <c r="D6647" s="1"/>
      <c r="E6647" s="1"/>
      <c r="F6647" s="1"/>
      <c r="G6647" s="1"/>
      <c r="H6647" s="1"/>
      <c r="I6647" s="99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</row>
    <row r="6648" spans="4:35">
      <c r="D6648" s="1"/>
      <c r="E6648" s="1"/>
      <c r="F6648" s="1"/>
      <c r="G6648" s="1"/>
      <c r="H6648" s="1"/>
      <c r="I6648" s="99"/>
      <c r="J6648" s="1"/>
      <c r="K6648" s="1"/>
      <c r="L6648" s="1"/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</row>
    <row r="6649" spans="4:35">
      <c r="D6649" s="1"/>
      <c r="E6649" s="1"/>
      <c r="F6649" s="1"/>
      <c r="G6649" s="1"/>
      <c r="H6649" s="1"/>
      <c r="I6649" s="99"/>
      <c r="J6649" s="1"/>
      <c r="K6649" s="1"/>
      <c r="L6649" s="1"/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</row>
    <row r="6650" spans="4:35">
      <c r="D6650" s="1"/>
      <c r="E6650" s="1"/>
      <c r="F6650" s="1"/>
      <c r="G6650" s="1"/>
      <c r="H6650" s="1"/>
      <c r="I6650" s="99"/>
      <c r="J6650" s="1"/>
      <c r="K6650" s="1"/>
      <c r="L6650" s="1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</row>
    <row r="6651" spans="4:35">
      <c r="D6651" s="1"/>
      <c r="E6651" s="1"/>
      <c r="F6651" s="1"/>
      <c r="G6651" s="1"/>
      <c r="H6651" s="1"/>
      <c r="I6651" s="99"/>
      <c r="J6651" s="1"/>
      <c r="K6651" s="1"/>
      <c r="L6651" s="1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</row>
    <row r="6652" spans="4:35">
      <c r="D6652" s="1"/>
      <c r="E6652" s="1"/>
      <c r="F6652" s="1"/>
      <c r="G6652" s="1"/>
      <c r="H6652" s="1"/>
      <c r="I6652" s="99"/>
      <c r="J6652" s="1"/>
      <c r="K6652" s="1"/>
      <c r="L6652" s="1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</row>
    <row r="6653" spans="4:35">
      <c r="D6653" s="1"/>
      <c r="E6653" s="1"/>
      <c r="F6653" s="1"/>
      <c r="G6653" s="1"/>
      <c r="H6653" s="1"/>
      <c r="I6653" s="99"/>
      <c r="J6653" s="1"/>
      <c r="K6653" s="1"/>
      <c r="L6653" s="1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</row>
    <row r="6654" spans="4:35">
      <c r="D6654" s="1"/>
      <c r="E6654" s="1"/>
      <c r="F6654" s="1"/>
      <c r="G6654" s="1"/>
      <c r="H6654" s="1"/>
      <c r="I6654" s="99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</row>
    <row r="6655" spans="4:35">
      <c r="D6655" s="1"/>
      <c r="E6655" s="1"/>
      <c r="F6655" s="1"/>
      <c r="G6655" s="1"/>
      <c r="H6655" s="1"/>
      <c r="I6655" s="99"/>
      <c r="J6655" s="1"/>
      <c r="K6655" s="1"/>
      <c r="L6655" s="1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</row>
    <row r="6656" spans="4:35">
      <c r="D6656" s="1"/>
      <c r="E6656" s="1"/>
      <c r="F6656" s="1"/>
      <c r="G6656" s="1"/>
      <c r="H6656" s="1"/>
      <c r="I6656" s="99"/>
      <c r="J6656" s="1"/>
      <c r="K6656" s="1"/>
      <c r="L6656" s="1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</row>
    <row r="6657" spans="4:35">
      <c r="D6657" s="1"/>
      <c r="E6657" s="1"/>
      <c r="F6657" s="1"/>
      <c r="G6657" s="1"/>
      <c r="H6657" s="1"/>
      <c r="I6657" s="99"/>
      <c r="J6657" s="1"/>
      <c r="K6657" s="1"/>
      <c r="L6657" s="1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</row>
    <row r="6658" spans="4:35">
      <c r="D6658" s="1"/>
      <c r="E6658" s="1"/>
      <c r="F6658" s="1"/>
      <c r="G6658" s="1"/>
      <c r="H6658" s="1"/>
      <c r="I6658" s="99"/>
      <c r="J6658" s="1"/>
      <c r="K6658" s="1"/>
      <c r="L6658" s="1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</row>
    <row r="6659" spans="4:35">
      <c r="D6659" s="1"/>
      <c r="E6659" s="1"/>
      <c r="F6659" s="1"/>
      <c r="G6659" s="1"/>
      <c r="H6659" s="1"/>
      <c r="I6659" s="99"/>
      <c r="J6659" s="1"/>
      <c r="K6659" s="1"/>
      <c r="L6659" s="1"/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</row>
    <row r="6660" spans="4:35">
      <c r="D6660" s="1"/>
      <c r="E6660" s="1"/>
      <c r="F6660" s="1"/>
      <c r="G6660" s="1"/>
      <c r="H6660" s="1"/>
      <c r="I6660" s="99"/>
      <c r="J6660" s="1"/>
      <c r="K6660" s="1"/>
      <c r="L6660" s="1"/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</row>
    <row r="6661" spans="4:35">
      <c r="D6661" s="1"/>
      <c r="E6661" s="1"/>
      <c r="F6661" s="1"/>
      <c r="G6661" s="1"/>
      <c r="H6661" s="1"/>
      <c r="I6661" s="99"/>
      <c r="J6661" s="1"/>
      <c r="K6661" s="1"/>
      <c r="L6661" s="1"/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</row>
    <row r="6662" spans="4:35">
      <c r="D6662" s="1"/>
      <c r="E6662" s="1"/>
      <c r="F6662" s="1"/>
      <c r="G6662" s="1"/>
      <c r="H6662" s="1"/>
      <c r="I6662" s="99"/>
      <c r="J6662" s="1"/>
      <c r="K6662" s="1"/>
      <c r="L6662" s="1"/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</row>
    <row r="6663" spans="4:35">
      <c r="D6663" s="1"/>
      <c r="E6663" s="1"/>
      <c r="F6663" s="1"/>
      <c r="G6663" s="1"/>
      <c r="H6663" s="1"/>
      <c r="I6663" s="99"/>
      <c r="J6663" s="1"/>
      <c r="K6663" s="1"/>
      <c r="L6663" s="1"/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</row>
    <row r="6664" spans="4:35">
      <c r="D6664" s="1"/>
      <c r="E6664" s="1"/>
      <c r="F6664" s="1"/>
      <c r="G6664" s="1"/>
      <c r="H6664" s="1"/>
      <c r="I6664" s="99"/>
      <c r="J6664" s="1"/>
      <c r="K6664" s="1"/>
      <c r="L6664" s="1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</row>
    <row r="6665" spans="4:35">
      <c r="D6665" s="1"/>
      <c r="E6665" s="1"/>
      <c r="F6665" s="1"/>
      <c r="G6665" s="1"/>
      <c r="H6665" s="1"/>
      <c r="I6665" s="99"/>
      <c r="J6665" s="1"/>
      <c r="K6665" s="1"/>
      <c r="L6665" s="1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</row>
    <row r="6666" spans="4:35">
      <c r="D6666" s="1"/>
      <c r="E6666" s="1"/>
      <c r="F6666" s="1"/>
      <c r="G6666" s="1"/>
      <c r="H6666" s="1"/>
      <c r="I6666" s="99"/>
      <c r="J6666" s="1"/>
      <c r="K6666" s="1"/>
      <c r="L6666" s="1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</row>
    <row r="6667" spans="4:35">
      <c r="D6667" s="1"/>
      <c r="E6667" s="1"/>
      <c r="F6667" s="1"/>
      <c r="G6667" s="1"/>
      <c r="H6667" s="1"/>
      <c r="I6667" s="99"/>
      <c r="J6667" s="1"/>
      <c r="K6667" s="1"/>
      <c r="L6667" s="1"/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</row>
    <row r="6668" spans="4:35">
      <c r="D6668" s="1"/>
      <c r="E6668" s="1"/>
      <c r="F6668" s="1"/>
      <c r="G6668" s="1"/>
      <c r="H6668" s="1"/>
      <c r="I6668" s="99"/>
      <c r="J6668" s="1"/>
      <c r="K6668" s="1"/>
      <c r="L6668" s="1"/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</row>
    <row r="6669" spans="4:35">
      <c r="D6669" s="1"/>
      <c r="E6669" s="1"/>
      <c r="F6669" s="1"/>
      <c r="G6669" s="1"/>
      <c r="H6669" s="1"/>
      <c r="I6669" s="99"/>
      <c r="J6669" s="1"/>
      <c r="K6669" s="1"/>
      <c r="L6669" s="1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</row>
    <row r="6670" spans="4:35">
      <c r="D6670" s="1"/>
      <c r="E6670" s="1"/>
      <c r="F6670" s="1"/>
      <c r="G6670" s="1"/>
      <c r="H6670" s="1"/>
      <c r="I6670" s="99"/>
      <c r="J6670" s="1"/>
      <c r="K6670" s="1"/>
      <c r="L6670" s="1"/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</row>
    <row r="6671" spans="4:35">
      <c r="D6671" s="1"/>
      <c r="E6671" s="1"/>
      <c r="F6671" s="1"/>
      <c r="G6671" s="1"/>
      <c r="H6671" s="1"/>
      <c r="I6671" s="99"/>
      <c r="J6671" s="1"/>
      <c r="K6671" s="1"/>
      <c r="L6671" s="1"/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</row>
    <row r="6672" spans="4:35">
      <c r="D6672" s="1"/>
      <c r="E6672" s="1"/>
      <c r="F6672" s="1"/>
      <c r="G6672" s="1"/>
      <c r="H6672" s="1"/>
      <c r="I6672" s="99"/>
      <c r="J6672" s="1"/>
      <c r="K6672" s="1"/>
      <c r="L6672" s="1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</row>
    <row r="6673" spans="4:35">
      <c r="D6673" s="1"/>
      <c r="E6673" s="1"/>
      <c r="F6673" s="1"/>
      <c r="G6673" s="1"/>
      <c r="H6673" s="1"/>
      <c r="I6673" s="99"/>
      <c r="J6673" s="1"/>
      <c r="K6673" s="1"/>
      <c r="L6673" s="1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</row>
    <row r="6674" spans="4:35">
      <c r="D6674" s="1"/>
      <c r="E6674" s="1"/>
      <c r="F6674" s="1"/>
      <c r="G6674" s="1"/>
      <c r="H6674" s="1"/>
      <c r="I6674" s="99"/>
      <c r="J6674" s="1"/>
      <c r="K6674" s="1"/>
      <c r="L6674" s="1"/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</row>
    <row r="6675" spans="4:35">
      <c r="D6675" s="1"/>
      <c r="E6675" s="1"/>
      <c r="F6675" s="1"/>
      <c r="G6675" s="1"/>
      <c r="H6675" s="1"/>
      <c r="I6675" s="99"/>
      <c r="J6675" s="1"/>
      <c r="K6675" s="1"/>
      <c r="L6675" s="1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</row>
    <row r="6676" spans="4:35">
      <c r="D6676" s="1"/>
      <c r="E6676" s="1"/>
      <c r="F6676" s="1"/>
      <c r="G6676" s="1"/>
      <c r="H6676" s="1"/>
      <c r="I6676" s="99"/>
      <c r="J6676" s="1"/>
      <c r="K6676" s="1"/>
      <c r="L6676" s="1"/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</row>
    <row r="6677" spans="4:35">
      <c r="D6677" s="1"/>
      <c r="E6677" s="1"/>
      <c r="F6677" s="1"/>
      <c r="G6677" s="1"/>
      <c r="H6677" s="1"/>
      <c r="I6677" s="99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</row>
    <row r="6678" spans="4:35">
      <c r="D6678" s="1"/>
      <c r="E6678" s="1"/>
      <c r="F6678" s="1"/>
      <c r="G6678" s="1"/>
      <c r="H6678" s="1"/>
      <c r="I6678" s="99"/>
      <c r="J6678" s="1"/>
      <c r="K6678" s="1"/>
      <c r="L6678" s="1"/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</row>
    <row r="6679" spans="4:35">
      <c r="D6679" s="1"/>
      <c r="E6679" s="1"/>
      <c r="F6679" s="1"/>
      <c r="G6679" s="1"/>
      <c r="H6679" s="1"/>
      <c r="I6679" s="99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</row>
    <row r="6680" spans="4:35">
      <c r="D6680" s="1"/>
      <c r="E6680" s="1"/>
      <c r="F6680" s="1"/>
      <c r="G6680" s="1"/>
      <c r="H6680" s="1"/>
      <c r="I6680" s="99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</row>
    <row r="6681" spans="4:35">
      <c r="D6681" s="1"/>
      <c r="E6681" s="1"/>
      <c r="F6681" s="1"/>
      <c r="G6681" s="1"/>
      <c r="H6681" s="1"/>
      <c r="I6681" s="99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</row>
    <row r="6682" spans="4:35">
      <c r="D6682" s="1"/>
      <c r="E6682" s="1"/>
      <c r="F6682" s="1"/>
      <c r="G6682" s="1"/>
      <c r="H6682" s="1"/>
      <c r="I6682" s="99"/>
      <c r="J6682" s="1"/>
      <c r="K6682" s="1"/>
      <c r="L6682" s="1"/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</row>
    <row r="6683" spans="4:35">
      <c r="D6683" s="1"/>
      <c r="E6683" s="1"/>
      <c r="F6683" s="1"/>
      <c r="G6683" s="1"/>
      <c r="H6683" s="1"/>
      <c r="I6683" s="99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</row>
    <row r="6684" spans="4:35">
      <c r="D6684" s="1"/>
      <c r="E6684" s="1"/>
      <c r="F6684" s="1"/>
      <c r="G6684" s="1"/>
      <c r="H6684" s="1"/>
      <c r="I6684" s="99"/>
      <c r="J6684" s="1"/>
      <c r="K6684" s="1"/>
      <c r="L6684" s="1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</row>
    <row r="6685" spans="4:35">
      <c r="D6685" s="1"/>
      <c r="E6685" s="1"/>
      <c r="F6685" s="1"/>
      <c r="G6685" s="1"/>
      <c r="H6685" s="1"/>
      <c r="I6685" s="99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</row>
    <row r="6686" spans="4:35">
      <c r="D6686" s="1"/>
      <c r="E6686" s="1"/>
      <c r="F6686" s="1"/>
      <c r="G6686" s="1"/>
      <c r="H6686" s="1"/>
      <c r="I6686" s="99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</row>
    <row r="6687" spans="4:35">
      <c r="D6687" s="1"/>
      <c r="E6687" s="1"/>
      <c r="F6687" s="1"/>
      <c r="G6687" s="1"/>
      <c r="H6687" s="1"/>
      <c r="I6687" s="99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</row>
    <row r="6688" spans="4:35">
      <c r="D6688" s="1"/>
      <c r="E6688" s="1"/>
      <c r="F6688" s="1"/>
      <c r="G6688" s="1"/>
      <c r="H6688" s="1"/>
      <c r="I6688" s="99"/>
      <c r="J6688" s="1"/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</row>
    <row r="6689" spans="4:35">
      <c r="D6689" s="1"/>
      <c r="E6689" s="1"/>
      <c r="F6689" s="1"/>
      <c r="G6689" s="1"/>
      <c r="H6689" s="1"/>
      <c r="I6689" s="99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</row>
    <row r="6690" spans="4:35">
      <c r="D6690" s="1"/>
      <c r="E6690" s="1"/>
      <c r="F6690" s="1"/>
      <c r="G6690" s="1"/>
      <c r="H6690" s="1"/>
      <c r="I6690" s="99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</row>
    <row r="6691" spans="4:35">
      <c r="D6691" s="1"/>
      <c r="E6691" s="1"/>
      <c r="F6691" s="1"/>
      <c r="G6691" s="1"/>
      <c r="H6691" s="1"/>
      <c r="I6691" s="99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</row>
    <row r="6692" spans="4:35">
      <c r="D6692" s="1"/>
      <c r="E6692" s="1"/>
      <c r="F6692" s="1"/>
      <c r="G6692" s="1"/>
      <c r="H6692" s="1"/>
      <c r="I6692" s="99"/>
      <c r="J6692" s="1"/>
      <c r="K6692" s="1"/>
      <c r="L6692" s="1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</row>
    <row r="6693" spans="4:35">
      <c r="D6693" s="1"/>
      <c r="E6693" s="1"/>
      <c r="F6693" s="1"/>
      <c r="G6693" s="1"/>
      <c r="H6693" s="1"/>
      <c r="I6693" s="99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</row>
    <row r="6694" spans="4:35">
      <c r="D6694" s="1"/>
      <c r="E6694" s="1"/>
      <c r="F6694" s="1"/>
      <c r="G6694" s="1"/>
      <c r="H6694" s="1"/>
      <c r="I6694" s="99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</row>
    <row r="6695" spans="4:35">
      <c r="D6695" s="1"/>
      <c r="E6695" s="1"/>
      <c r="F6695" s="1"/>
      <c r="G6695" s="1"/>
      <c r="H6695" s="1"/>
      <c r="I6695" s="99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</row>
    <row r="6696" spans="4:35">
      <c r="D6696" s="1"/>
      <c r="E6696" s="1"/>
      <c r="F6696" s="1"/>
      <c r="G6696" s="1"/>
      <c r="H6696" s="1"/>
      <c r="I6696" s="99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</row>
    <row r="6697" spans="4:35">
      <c r="D6697" s="1"/>
      <c r="E6697" s="1"/>
      <c r="F6697" s="1"/>
      <c r="G6697" s="1"/>
      <c r="H6697" s="1"/>
      <c r="I6697" s="99"/>
      <c r="J6697" s="1"/>
      <c r="K6697" s="1"/>
      <c r="L6697" s="1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</row>
    <row r="6698" spans="4:35">
      <c r="D6698" s="1"/>
      <c r="E6698" s="1"/>
      <c r="F6698" s="1"/>
      <c r="G6698" s="1"/>
      <c r="H6698" s="1"/>
      <c r="I6698" s="99"/>
      <c r="J6698" s="1"/>
      <c r="K6698" s="1"/>
      <c r="L6698" s="1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</row>
    <row r="6699" spans="4:35">
      <c r="D6699" s="1"/>
      <c r="E6699" s="1"/>
      <c r="F6699" s="1"/>
      <c r="G6699" s="1"/>
      <c r="H6699" s="1"/>
      <c r="I6699" s="99"/>
      <c r="J6699" s="1"/>
      <c r="K6699" s="1"/>
      <c r="L6699" s="1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</row>
    <row r="6700" spans="4:35">
      <c r="D6700" s="1"/>
      <c r="E6700" s="1"/>
      <c r="F6700" s="1"/>
      <c r="G6700" s="1"/>
      <c r="H6700" s="1"/>
      <c r="I6700" s="99"/>
      <c r="J6700" s="1"/>
      <c r="K6700" s="1"/>
      <c r="L6700" s="1"/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</row>
    <row r="6701" spans="4:35">
      <c r="D6701" s="1"/>
      <c r="E6701" s="1"/>
      <c r="F6701" s="1"/>
      <c r="G6701" s="1"/>
      <c r="H6701" s="1"/>
      <c r="I6701" s="99"/>
      <c r="J6701" s="1"/>
      <c r="K6701" s="1"/>
      <c r="L6701" s="1"/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</row>
    <row r="6702" spans="4:35">
      <c r="D6702" s="1"/>
      <c r="E6702" s="1"/>
      <c r="F6702" s="1"/>
      <c r="G6702" s="1"/>
      <c r="H6702" s="1"/>
      <c r="I6702" s="99"/>
      <c r="J6702" s="1"/>
      <c r="K6702" s="1"/>
      <c r="L6702" s="1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</row>
    <row r="6703" spans="4:35">
      <c r="D6703" s="1"/>
      <c r="E6703" s="1"/>
      <c r="F6703" s="1"/>
      <c r="G6703" s="1"/>
      <c r="H6703" s="1"/>
      <c r="I6703" s="99"/>
      <c r="J6703" s="1"/>
      <c r="K6703" s="1"/>
      <c r="L6703" s="1"/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</row>
    <row r="6704" spans="4:35">
      <c r="D6704" s="1"/>
      <c r="E6704" s="1"/>
      <c r="F6704" s="1"/>
      <c r="G6704" s="1"/>
      <c r="H6704" s="1"/>
      <c r="I6704" s="99"/>
      <c r="J6704" s="1"/>
      <c r="K6704" s="1"/>
      <c r="L6704" s="1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</row>
    <row r="6705" spans="4:35">
      <c r="D6705" s="1"/>
      <c r="E6705" s="1"/>
      <c r="F6705" s="1"/>
      <c r="G6705" s="1"/>
      <c r="H6705" s="1"/>
      <c r="I6705" s="99"/>
      <c r="J6705" s="1"/>
      <c r="K6705" s="1"/>
      <c r="L6705" s="1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</row>
    <row r="6706" spans="4:35">
      <c r="D6706" s="1"/>
      <c r="E6706" s="1"/>
      <c r="F6706" s="1"/>
      <c r="G6706" s="1"/>
      <c r="H6706" s="1"/>
      <c r="I6706" s="99"/>
      <c r="J6706" s="1"/>
      <c r="K6706" s="1"/>
      <c r="L6706" s="1"/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</row>
    <row r="6707" spans="4:35">
      <c r="D6707" s="1"/>
      <c r="E6707" s="1"/>
      <c r="F6707" s="1"/>
      <c r="G6707" s="1"/>
      <c r="H6707" s="1"/>
      <c r="I6707" s="99"/>
      <c r="J6707" s="1"/>
      <c r="K6707" s="1"/>
      <c r="L6707" s="1"/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</row>
    <row r="6708" spans="4:35">
      <c r="D6708" s="1"/>
      <c r="E6708" s="1"/>
      <c r="F6708" s="1"/>
      <c r="G6708" s="1"/>
      <c r="H6708" s="1"/>
      <c r="I6708" s="99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</row>
    <row r="6709" spans="4:35">
      <c r="D6709" s="1"/>
      <c r="E6709" s="1"/>
      <c r="F6709" s="1"/>
      <c r="G6709" s="1"/>
      <c r="H6709" s="1"/>
      <c r="I6709" s="99"/>
      <c r="J6709" s="1"/>
      <c r="K6709" s="1"/>
      <c r="L6709" s="1"/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</row>
    <row r="6710" spans="4:35">
      <c r="D6710" s="1"/>
      <c r="E6710" s="1"/>
      <c r="F6710" s="1"/>
      <c r="G6710" s="1"/>
      <c r="H6710" s="1"/>
      <c r="I6710" s="99"/>
      <c r="J6710" s="1"/>
      <c r="K6710" s="1"/>
      <c r="L6710" s="1"/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</row>
    <row r="6711" spans="4:35">
      <c r="D6711" s="1"/>
      <c r="E6711" s="1"/>
      <c r="F6711" s="1"/>
      <c r="G6711" s="1"/>
      <c r="H6711" s="1"/>
      <c r="I6711" s="99"/>
      <c r="J6711" s="1"/>
      <c r="K6711" s="1"/>
      <c r="L6711" s="1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</row>
    <row r="6712" spans="4:35">
      <c r="D6712" s="1"/>
      <c r="E6712" s="1"/>
      <c r="F6712" s="1"/>
      <c r="G6712" s="1"/>
      <c r="H6712" s="1"/>
      <c r="I6712" s="99"/>
      <c r="J6712" s="1"/>
      <c r="K6712" s="1"/>
      <c r="L6712" s="1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</row>
    <row r="6713" spans="4:35">
      <c r="D6713" s="1"/>
      <c r="E6713" s="1"/>
      <c r="F6713" s="1"/>
      <c r="G6713" s="1"/>
      <c r="H6713" s="1"/>
      <c r="I6713" s="99"/>
      <c r="J6713" s="1"/>
      <c r="K6713" s="1"/>
      <c r="L6713" s="1"/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</row>
    <row r="6714" spans="4:35">
      <c r="D6714" s="1"/>
      <c r="E6714" s="1"/>
      <c r="F6714" s="1"/>
      <c r="G6714" s="1"/>
      <c r="H6714" s="1"/>
      <c r="I6714" s="99"/>
      <c r="J6714" s="1"/>
      <c r="K6714" s="1"/>
      <c r="L6714" s="1"/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</row>
    <row r="6715" spans="4:35">
      <c r="D6715" s="1"/>
      <c r="E6715" s="1"/>
      <c r="F6715" s="1"/>
      <c r="G6715" s="1"/>
      <c r="H6715" s="1"/>
      <c r="I6715" s="99"/>
      <c r="J6715" s="1"/>
      <c r="K6715" s="1"/>
      <c r="L6715" s="1"/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</row>
    <row r="6716" spans="4:35">
      <c r="D6716" s="1"/>
      <c r="E6716" s="1"/>
      <c r="F6716" s="1"/>
      <c r="G6716" s="1"/>
      <c r="H6716" s="1"/>
      <c r="I6716" s="99"/>
      <c r="J6716" s="1"/>
      <c r="K6716" s="1"/>
      <c r="L6716" s="1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</row>
    <row r="6717" spans="4:35">
      <c r="D6717" s="1"/>
      <c r="E6717" s="1"/>
      <c r="F6717" s="1"/>
      <c r="G6717" s="1"/>
      <c r="H6717" s="1"/>
      <c r="I6717" s="99"/>
      <c r="J6717" s="1"/>
      <c r="K6717" s="1"/>
      <c r="L6717" s="1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</row>
    <row r="6718" spans="4:35">
      <c r="D6718" s="1"/>
      <c r="E6718" s="1"/>
      <c r="F6718" s="1"/>
      <c r="G6718" s="1"/>
      <c r="H6718" s="1"/>
      <c r="I6718" s="99"/>
      <c r="J6718" s="1"/>
      <c r="K6718" s="1"/>
      <c r="L6718" s="1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</row>
    <row r="6719" spans="4:35">
      <c r="D6719" s="1"/>
      <c r="E6719" s="1"/>
      <c r="F6719" s="1"/>
      <c r="G6719" s="1"/>
      <c r="H6719" s="1"/>
      <c r="I6719" s="99"/>
      <c r="J6719" s="1"/>
      <c r="K6719" s="1"/>
      <c r="L6719" s="1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</row>
    <row r="6720" spans="4:35">
      <c r="D6720" s="1"/>
      <c r="E6720" s="1"/>
      <c r="F6720" s="1"/>
      <c r="G6720" s="1"/>
      <c r="H6720" s="1"/>
      <c r="I6720" s="99"/>
      <c r="J6720" s="1"/>
      <c r="K6720" s="1"/>
      <c r="L6720" s="1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</row>
    <row r="6721" spans="4:35">
      <c r="D6721" s="1"/>
      <c r="E6721" s="1"/>
      <c r="F6721" s="1"/>
      <c r="G6721" s="1"/>
      <c r="H6721" s="1"/>
      <c r="I6721" s="99"/>
      <c r="J6721" s="1"/>
      <c r="K6721" s="1"/>
      <c r="L6721" s="1"/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</row>
    <row r="6722" spans="4:35">
      <c r="D6722" s="1"/>
      <c r="E6722" s="1"/>
      <c r="F6722" s="1"/>
      <c r="G6722" s="1"/>
      <c r="H6722" s="1"/>
      <c r="I6722" s="99"/>
      <c r="J6722" s="1"/>
      <c r="K6722" s="1"/>
      <c r="L6722" s="1"/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</row>
    <row r="6723" spans="4:35">
      <c r="D6723" s="1"/>
      <c r="E6723" s="1"/>
      <c r="F6723" s="1"/>
      <c r="G6723" s="1"/>
      <c r="H6723" s="1"/>
      <c r="I6723" s="99"/>
      <c r="J6723" s="1"/>
      <c r="K6723" s="1"/>
      <c r="L6723" s="1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</row>
    <row r="6724" spans="4:35">
      <c r="D6724" s="1"/>
      <c r="E6724" s="1"/>
      <c r="F6724" s="1"/>
      <c r="G6724" s="1"/>
      <c r="H6724" s="1"/>
      <c r="I6724" s="99"/>
      <c r="J6724" s="1"/>
      <c r="K6724" s="1"/>
      <c r="L6724" s="1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</row>
    <row r="6725" spans="4:35">
      <c r="D6725" s="1"/>
      <c r="E6725" s="1"/>
      <c r="F6725" s="1"/>
      <c r="G6725" s="1"/>
      <c r="H6725" s="1"/>
      <c r="I6725" s="99"/>
      <c r="J6725" s="1"/>
      <c r="K6725" s="1"/>
      <c r="L6725" s="1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</row>
    <row r="6726" spans="4:35">
      <c r="D6726" s="1"/>
      <c r="E6726" s="1"/>
      <c r="F6726" s="1"/>
      <c r="G6726" s="1"/>
      <c r="H6726" s="1"/>
      <c r="I6726" s="99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</row>
    <row r="6727" spans="4:35">
      <c r="D6727" s="1"/>
      <c r="E6727" s="1"/>
      <c r="F6727" s="1"/>
      <c r="G6727" s="1"/>
      <c r="H6727" s="1"/>
      <c r="I6727" s="99"/>
      <c r="J6727" s="1"/>
      <c r="K6727" s="1"/>
      <c r="L6727" s="1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</row>
    <row r="6728" spans="4:35">
      <c r="D6728" s="1"/>
      <c r="E6728" s="1"/>
      <c r="F6728" s="1"/>
      <c r="G6728" s="1"/>
      <c r="H6728" s="1"/>
      <c r="I6728" s="99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</row>
    <row r="6729" spans="4:35">
      <c r="D6729" s="1"/>
      <c r="E6729" s="1"/>
      <c r="F6729" s="1"/>
      <c r="G6729" s="1"/>
      <c r="H6729" s="1"/>
      <c r="I6729" s="99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</row>
    <row r="6730" spans="4:35">
      <c r="D6730" s="1"/>
      <c r="E6730" s="1"/>
      <c r="F6730" s="1"/>
      <c r="G6730" s="1"/>
      <c r="H6730" s="1"/>
      <c r="I6730" s="99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</row>
    <row r="6731" spans="4:35">
      <c r="D6731" s="1"/>
      <c r="E6731" s="1"/>
      <c r="F6731" s="1"/>
      <c r="G6731" s="1"/>
      <c r="H6731" s="1"/>
      <c r="I6731" s="99"/>
      <c r="J6731" s="1"/>
      <c r="K6731" s="1"/>
      <c r="L6731" s="1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</row>
    <row r="6732" spans="4:35">
      <c r="D6732" s="1"/>
      <c r="E6732" s="1"/>
      <c r="F6732" s="1"/>
      <c r="G6732" s="1"/>
      <c r="H6732" s="1"/>
      <c r="I6732" s="99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</row>
    <row r="6733" spans="4:35">
      <c r="D6733" s="1"/>
      <c r="E6733" s="1"/>
      <c r="F6733" s="1"/>
      <c r="G6733" s="1"/>
      <c r="H6733" s="1"/>
      <c r="I6733" s="99"/>
      <c r="J6733" s="1"/>
      <c r="K6733" s="1"/>
      <c r="L6733" s="1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</row>
    <row r="6734" spans="4:35">
      <c r="D6734" s="1"/>
      <c r="E6734" s="1"/>
      <c r="F6734" s="1"/>
      <c r="G6734" s="1"/>
      <c r="H6734" s="1"/>
      <c r="I6734" s="99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</row>
    <row r="6735" spans="4:35">
      <c r="D6735" s="1"/>
      <c r="E6735" s="1"/>
      <c r="F6735" s="1"/>
      <c r="G6735" s="1"/>
      <c r="H6735" s="1"/>
      <c r="I6735" s="99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</row>
    <row r="6736" spans="4:35">
      <c r="D6736" s="1"/>
      <c r="E6736" s="1"/>
      <c r="F6736" s="1"/>
      <c r="G6736" s="1"/>
      <c r="H6736" s="1"/>
      <c r="I6736" s="99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</row>
    <row r="6737" spans="4:35">
      <c r="D6737" s="1"/>
      <c r="E6737" s="1"/>
      <c r="F6737" s="1"/>
      <c r="G6737" s="1"/>
      <c r="H6737" s="1"/>
      <c r="I6737" s="99"/>
      <c r="J6737" s="1"/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</row>
    <row r="6738" spans="4:35">
      <c r="D6738" s="1"/>
      <c r="E6738" s="1"/>
      <c r="F6738" s="1"/>
      <c r="G6738" s="1"/>
      <c r="H6738" s="1"/>
      <c r="I6738" s="99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</row>
    <row r="6739" spans="4:35">
      <c r="D6739" s="1"/>
      <c r="E6739" s="1"/>
      <c r="F6739" s="1"/>
      <c r="G6739" s="1"/>
      <c r="H6739" s="1"/>
      <c r="I6739" s="99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</row>
    <row r="6740" spans="4:35">
      <c r="D6740" s="1"/>
      <c r="E6740" s="1"/>
      <c r="F6740" s="1"/>
      <c r="G6740" s="1"/>
      <c r="H6740" s="1"/>
      <c r="I6740" s="99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</row>
    <row r="6741" spans="4:35">
      <c r="D6741" s="1"/>
      <c r="E6741" s="1"/>
      <c r="F6741" s="1"/>
      <c r="G6741" s="1"/>
      <c r="H6741" s="1"/>
      <c r="I6741" s="99"/>
      <c r="J6741" s="1"/>
      <c r="K6741" s="1"/>
      <c r="L6741" s="1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</row>
    <row r="6742" spans="4:35">
      <c r="D6742" s="1"/>
      <c r="E6742" s="1"/>
      <c r="F6742" s="1"/>
      <c r="G6742" s="1"/>
      <c r="H6742" s="1"/>
      <c r="I6742" s="99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</row>
    <row r="6743" spans="4:35">
      <c r="D6743" s="1"/>
      <c r="E6743" s="1"/>
      <c r="F6743" s="1"/>
      <c r="G6743" s="1"/>
      <c r="H6743" s="1"/>
      <c r="I6743" s="99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</row>
    <row r="6744" spans="4:35">
      <c r="D6744" s="1"/>
      <c r="E6744" s="1"/>
      <c r="F6744" s="1"/>
      <c r="G6744" s="1"/>
      <c r="H6744" s="1"/>
      <c r="I6744" s="99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</row>
    <row r="6745" spans="4:35">
      <c r="D6745" s="1"/>
      <c r="E6745" s="1"/>
      <c r="F6745" s="1"/>
      <c r="G6745" s="1"/>
      <c r="H6745" s="1"/>
      <c r="I6745" s="99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</row>
    <row r="6746" spans="4:35">
      <c r="D6746" s="1"/>
      <c r="E6746" s="1"/>
      <c r="F6746" s="1"/>
      <c r="G6746" s="1"/>
      <c r="H6746" s="1"/>
      <c r="I6746" s="99"/>
      <c r="J6746" s="1"/>
      <c r="K6746" s="1"/>
      <c r="L6746" s="1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</row>
    <row r="6747" spans="4:35">
      <c r="D6747" s="1"/>
      <c r="E6747" s="1"/>
      <c r="F6747" s="1"/>
      <c r="G6747" s="1"/>
      <c r="H6747" s="1"/>
      <c r="I6747" s="99"/>
      <c r="J6747" s="1"/>
      <c r="K6747" s="1"/>
      <c r="L6747" s="1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</row>
    <row r="6748" spans="4:35">
      <c r="D6748" s="1"/>
      <c r="E6748" s="1"/>
      <c r="F6748" s="1"/>
      <c r="G6748" s="1"/>
      <c r="H6748" s="1"/>
      <c r="I6748" s="99"/>
      <c r="J6748" s="1"/>
      <c r="K6748" s="1"/>
      <c r="L6748" s="1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</row>
    <row r="6749" spans="4:35">
      <c r="D6749" s="1"/>
      <c r="E6749" s="1"/>
      <c r="F6749" s="1"/>
      <c r="G6749" s="1"/>
      <c r="H6749" s="1"/>
      <c r="I6749" s="99"/>
      <c r="J6749" s="1"/>
      <c r="K6749" s="1"/>
      <c r="L6749" s="1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</row>
    <row r="6750" spans="4:35">
      <c r="D6750" s="1"/>
      <c r="E6750" s="1"/>
      <c r="F6750" s="1"/>
      <c r="G6750" s="1"/>
      <c r="H6750" s="1"/>
      <c r="I6750" s="99"/>
      <c r="J6750" s="1"/>
      <c r="K6750" s="1"/>
      <c r="L6750" s="1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</row>
    <row r="6751" spans="4:35">
      <c r="D6751" s="1"/>
      <c r="E6751" s="1"/>
      <c r="F6751" s="1"/>
      <c r="G6751" s="1"/>
      <c r="H6751" s="1"/>
      <c r="I6751" s="99"/>
      <c r="J6751" s="1"/>
      <c r="K6751" s="1"/>
      <c r="L6751" s="1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</row>
    <row r="6752" spans="4:35">
      <c r="D6752" s="1"/>
      <c r="E6752" s="1"/>
      <c r="F6752" s="1"/>
      <c r="G6752" s="1"/>
      <c r="H6752" s="1"/>
      <c r="I6752" s="99"/>
      <c r="J6752" s="1"/>
      <c r="K6752" s="1"/>
      <c r="L6752" s="1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</row>
    <row r="6753" spans="4:35">
      <c r="D6753" s="1"/>
      <c r="E6753" s="1"/>
      <c r="F6753" s="1"/>
      <c r="G6753" s="1"/>
      <c r="H6753" s="1"/>
      <c r="I6753" s="99"/>
      <c r="J6753" s="1"/>
      <c r="K6753" s="1"/>
      <c r="L6753" s="1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</row>
    <row r="6754" spans="4:35">
      <c r="D6754" s="1"/>
      <c r="E6754" s="1"/>
      <c r="F6754" s="1"/>
      <c r="G6754" s="1"/>
      <c r="H6754" s="1"/>
      <c r="I6754" s="99"/>
      <c r="J6754" s="1"/>
      <c r="K6754" s="1"/>
      <c r="L6754" s="1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</row>
    <row r="6755" spans="4:35">
      <c r="D6755" s="1"/>
      <c r="E6755" s="1"/>
      <c r="F6755" s="1"/>
      <c r="G6755" s="1"/>
      <c r="H6755" s="1"/>
      <c r="I6755" s="99"/>
      <c r="J6755" s="1"/>
      <c r="K6755" s="1"/>
      <c r="L6755" s="1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</row>
    <row r="6756" spans="4:35">
      <c r="D6756" s="1"/>
      <c r="E6756" s="1"/>
      <c r="F6756" s="1"/>
      <c r="G6756" s="1"/>
      <c r="H6756" s="1"/>
      <c r="I6756" s="99"/>
      <c r="J6756" s="1"/>
      <c r="K6756" s="1"/>
      <c r="L6756" s="1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</row>
    <row r="6757" spans="4:35">
      <c r="D6757" s="1"/>
      <c r="E6757" s="1"/>
      <c r="F6757" s="1"/>
      <c r="G6757" s="1"/>
      <c r="H6757" s="1"/>
      <c r="I6757" s="99"/>
      <c r="J6757" s="1"/>
      <c r="K6757" s="1"/>
      <c r="L6757" s="1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</row>
    <row r="6758" spans="4:35">
      <c r="D6758" s="1"/>
      <c r="E6758" s="1"/>
      <c r="F6758" s="1"/>
      <c r="G6758" s="1"/>
      <c r="H6758" s="1"/>
      <c r="I6758" s="99"/>
      <c r="J6758" s="1"/>
      <c r="K6758" s="1"/>
      <c r="L6758" s="1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</row>
    <row r="6759" spans="4:35">
      <c r="D6759" s="1"/>
      <c r="E6759" s="1"/>
      <c r="F6759" s="1"/>
      <c r="G6759" s="1"/>
      <c r="H6759" s="1"/>
      <c r="I6759" s="99"/>
      <c r="J6759" s="1"/>
      <c r="K6759" s="1"/>
      <c r="L6759" s="1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</row>
    <row r="6760" spans="4:35">
      <c r="D6760" s="1"/>
      <c r="E6760" s="1"/>
      <c r="F6760" s="1"/>
      <c r="G6760" s="1"/>
      <c r="H6760" s="1"/>
      <c r="I6760" s="99"/>
      <c r="J6760" s="1"/>
      <c r="K6760" s="1"/>
      <c r="L6760" s="1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</row>
    <row r="6761" spans="4:35">
      <c r="D6761" s="1"/>
      <c r="E6761" s="1"/>
      <c r="F6761" s="1"/>
      <c r="G6761" s="1"/>
      <c r="H6761" s="1"/>
      <c r="I6761" s="99"/>
      <c r="J6761" s="1"/>
      <c r="K6761" s="1"/>
      <c r="L6761" s="1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</row>
    <row r="6762" spans="4:35">
      <c r="D6762" s="1"/>
      <c r="E6762" s="1"/>
      <c r="F6762" s="1"/>
      <c r="G6762" s="1"/>
      <c r="H6762" s="1"/>
      <c r="I6762" s="99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</row>
    <row r="6763" spans="4:35">
      <c r="D6763" s="1"/>
      <c r="E6763" s="1"/>
      <c r="F6763" s="1"/>
      <c r="G6763" s="1"/>
      <c r="H6763" s="1"/>
      <c r="I6763" s="99"/>
      <c r="J6763" s="1"/>
      <c r="K6763" s="1"/>
      <c r="L6763" s="1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</row>
    <row r="6764" spans="4:35">
      <c r="D6764" s="1"/>
      <c r="E6764" s="1"/>
      <c r="F6764" s="1"/>
      <c r="G6764" s="1"/>
      <c r="H6764" s="1"/>
      <c r="I6764" s="99"/>
      <c r="J6764" s="1"/>
      <c r="K6764" s="1"/>
      <c r="L6764" s="1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</row>
    <row r="6765" spans="4:35">
      <c r="D6765" s="1"/>
      <c r="E6765" s="1"/>
      <c r="F6765" s="1"/>
      <c r="G6765" s="1"/>
      <c r="H6765" s="1"/>
      <c r="I6765" s="99"/>
      <c r="J6765" s="1"/>
      <c r="K6765" s="1"/>
      <c r="L6765" s="1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</row>
    <row r="6766" spans="4:35">
      <c r="D6766" s="1"/>
      <c r="E6766" s="1"/>
      <c r="F6766" s="1"/>
      <c r="G6766" s="1"/>
      <c r="H6766" s="1"/>
      <c r="I6766" s="99"/>
      <c r="J6766" s="1"/>
      <c r="K6766" s="1"/>
      <c r="L6766" s="1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</row>
    <row r="6767" spans="4:35">
      <c r="D6767" s="1"/>
      <c r="E6767" s="1"/>
      <c r="F6767" s="1"/>
      <c r="G6767" s="1"/>
      <c r="H6767" s="1"/>
      <c r="I6767" s="99"/>
      <c r="J6767" s="1"/>
      <c r="K6767" s="1"/>
      <c r="L6767" s="1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</row>
    <row r="6768" spans="4:35">
      <c r="D6768" s="1"/>
      <c r="E6768" s="1"/>
      <c r="F6768" s="1"/>
      <c r="G6768" s="1"/>
      <c r="H6768" s="1"/>
      <c r="I6768" s="99"/>
      <c r="J6768" s="1"/>
      <c r="K6768" s="1"/>
      <c r="L6768" s="1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</row>
    <row r="6769" spans="4:35">
      <c r="D6769" s="1"/>
      <c r="E6769" s="1"/>
      <c r="F6769" s="1"/>
      <c r="G6769" s="1"/>
      <c r="H6769" s="1"/>
      <c r="I6769" s="99"/>
      <c r="J6769" s="1"/>
      <c r="K6769" s="1"/>
      <c r="L6769" s="1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</row>
    <row r="6770" spans="4:35">
      <c r="D6770" s="1"/>
      <c r="E6770" s="1"/>
      <c r="F6770" s="1"/>
      <c r="G6770" s="1"/>
      <c r="H6770" s="1"/>
      <c r="I6770" s="99"/>
      <c r="J6770" s="1"/>
      <c r="K6770" s="1"/>
      <c r="L6770" s="1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</row>
    <row r="6771" spans="4:35">
      <c r="D6771" s="1"/>
      <c r="E6771" s="1"/>
      <c r="F6771" s="1"/>
      <c r="G6771" s="1"/>
      <c r="H6771" s="1"/>
      <c r="I6771" s="99"/>
      <c r="J6771" s="1"/>
      <c r="K6771" s="1"/>
      <c r="L6771" s="1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</row>
    <row r="6772" spans="4:35">
      <c r="D6772" s="1"/>
      <c r="E6772" s="1"/>
      <c r="F6772" s="1"/>
      <c r="G6772" s="1"/>
      <c r="H6772" s="1"/>
      <c r="I6772" s="99"/>
      <c r="J6772" s="1"/>
      <c r="K6772" s="1"/>
      <c r="L6772" s="1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</row>
    <row r="6773" spans="4:35">
      <c r="D6773" s="1"/>
      <c r="E6773" s="1"/>
      <c r="F6773" s="1"/>
      <c r="G6773" s="1"/>
      <c r="H6773" s="1"/>
      <c r="I6773" s="99"/>
      <c r="J6773" s="1"/>
      <c r="K6773" s="1"/>
      <c r="L6773" s="1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</row>
    <row r="6774" spans="4:35">
      <c r="D6774" s="1"/>
      <c r="E6774" s="1"/>
      <c r="F6774" s="1"/>
      <c r="G6774" s="1"/>
      <c r="H6774" s="1"/>
      <c r="I6774" s="99"/>
      <c r="J6774" s="1"/>
      <c r="K6774" s="1"/>
      <c r="L6774" s="1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</row>
    <row r="6775" spans="4:35">
      <c r="D6775" s="1"/>
      <c r="E6775" s="1"/>
      <c r="F6775" s="1"/>
      <c r="G6775" s="1"/>
      <c r="H6775" s="1"/>
      <c r="I6775" s="99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</row>
    <row r="6776" spans="4:35">
      <c r="D6776" s="1"/>
      <c r="E6776" s="1"/>
      <c r="F6776" s="1"/>
      <c r="G6776" s="1"/>
      <c r="H6776" s="1"/>
      <c r="I6776" s="99"/>
      <c r="J6776" s="1"/>
      <c r="K6776" s="1"/>
      <c r="L6776" s="1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</row>
    <row r="6777" spans="4:35">
      <c r="D6777" s="1"/>
      <c r="E6777" s="1"/>
      <c r="F6777" s="1"/>
      <c r="G6777" s="1"/>
      <c r="H6777" s="1"/>
      <c r="I6777" s="99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</row>
    <row r="6778" spans="4:35">
      <c r="D6778" s="1"/>
      <c r="E6778" s="1"/>
      <c r="F6778" s="1"/>
      <c r="G6778" s="1"/>
      <c r="H6778" s="1"/>
      <c r="I6778" s="99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</row>
    <row r="6779" spans="4:35">
      <c r="D6779" s="1"/>
      <c r="E6779" s="1"/>
      <c r="F6779" s="1"/>
      <c r="G6779" s="1"/>
      <c r="H6779" s="1"/>
      <c r="I6779" s="99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</row>
    <row r="6780" spans="4:35">
      <c r="D6780" s="1"/>
      <c r="E6780" s="1"/>
      <c r="F6780" s="1"/>
      <c r="G6780" s="1"/>
      <c r="H6780" s="1"/>
      <c r="I6780" s="99"/>
      <c r="J6780" s="1"/>
      <c r="K6780" s="1"/>
      <c r="L6780" s="1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</row>
    <row r="6781" spans="4:35">
      <c r="D6781" s="1"/>
      <c r="E6781" s="1"/>
      <c r="F6781" s="1"/>
      <c r="G6781" s="1"/>
      <c r="H6781" s="1"/>
      <c r="I6781" s="99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</row>
    <row r="6782" spans="4:35">
      <c r="D6782" s="1"/>
      <c r="E6782" s="1"/>
      <c r="F6782" s="1"/>
      <c r="G6782" s="1"/>
      <c r="H6782" s="1"/>
      <c r="I6782" s="99"/>
      <c r="J6782" s="1"/>
      <c r="K6782" s="1"/>
      <c r="L6782" s="1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</row>
    <row r="6783" spans="4:35">
      <c r="D6783" s="1"/>
      <c r="E6783" s="1"/>
      <c r="F6783" s="1"/>
      <c r="G6783" s="1"/>
      <c r="H6783" s="1"/>
      <c r="I6783" s="99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</row>
    <row r="6784" spans="4:35">
      <c r="D6784" s="1"/>
      <c r="E6784" s="1"/>
      <c r="F6784" s="1"/>
      <c r="G6784" s="1"/>
      <c r="H6784" s="1"/>
      <c r="I6784" s="99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</row>
    <row r="6785" spans="4:35">
      <c r="D6785" s="1"/>
      <c r="E6785" s="1"/>
      <c r="F6785" s="1"/>
      <c r="G6785" s="1"/>
      <c r="H6785" s="1"/>
      <c r="I6785" s="99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</row>
    <row r="6786" spans="4:35">
      <c r="D6786" s="1"/>
      <c r="E6786" s="1"/>
      <c r="F6786" s="1"/>
      <c r="G6786" s="1"/>
      <c r="H6786" s="1"/>
      <c r="I6786" s="99"/>
      <c r="J6786" s="1"/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</row>
    <row r="6787" spans="4:35">
      <c r="D6787" s="1"/>
      <c r="E6787" s="1"/>
      <c r="F6787" s="1"/>
      <c r="G6787" s="1"/>
      <c r="H6787" s="1"/>
      <c r="I6787" s="99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</row>
    <row r="6788" spans="4:35">
      <c r="D6788" s="1"/>
      <c r="E6788" s="1"/>
      <c r="F6788" s="1"/>
      <c r="G6788" s="1"/>
      <c r="H6788" s="1"/>
      <c r="I6788" s="99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</row>
    <row r="6789" spans="4:35">
      <c r="D6789" s="1"/>
      <c r="E6789" s="1"/>
      <c r="F6789" s="1"/>
      <c r="G6789" s="1"/>
      <c r="H6789" s="1"/>
      <c r="I6789" s="99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</row>
    <row r="6790" spans="4:35">
      <c r="D6790" s="1"/>
      <c r="E6790" s="1"/>
      <c r="F6790" s="1"/>
      <c r="G6790" s="1"/>
      <c r="H6790" s="1"/>
      <c r="I6790" s="99"/>
      <c r="J6790" s="1"/>
      <c r="K6790" s="1"/>
      <c r="L6790" s="1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</row>
    <row r="6791" spans="4:35">
      <c r="D6791" s="1"/>
      <c r="E6791" s="1"/>
      <c r="F6791" s="1"/>
      <c r="G6791" s="1"/>
      <c r="H6791" s="1"/>
      <c r="I6791" s="99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</row>
    <row r="6792" spans="4:35">
      <c r="D6792" s="1"/>
      <c r="E6792" s="1"/>
      <c r="F6792" s="1"/>
      <c r="G6792" s="1"/>
      <c r="H6792" s="1"/>
      <c r="I6792" s="99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</row>
    <row r="6793" spans="4:35">
      <c r="D6793" s="1"/>
      <c r="E6793" s="1"/>
      <c r="F6793" s="1"/>
      <c r="G6793" s="1"/>
      <c r="H6793" s="1"/>
      <c r="I6793" s="99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</row>
    <row r="6794" spans="4:35">
      <c r="D6794" s="1"/>
      <c r="E6794" s="1"/>
      <c r="F6794" s="1"/>
      <c r="G6794" s="1"/>
      <c r="H6794" s="1"/>
      <c r="I6794" s="99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</row>
    <row r="6795" spans="4:35">
      <c r="D6795" s="1"/>
      <c r="E6795" s="1"/>
      <c r="F6795" s="1"/>
      <c r="G6795" s="1"/>
      <c r="H6795" s="1"/>
      <c r="I6795" s="99"/>
      <c r="J6795" s="1"/>
      <c r="K6795" s="1"/>
      <c r="L6795" s="1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</row>
    <row r="6796" spans="4:35">
      <c r="D6796" s="1"/>
      <c r="E6796" s="1"/>
      <c r="F6796" s="1"/>
      <c r="G6796" s="1"/>
      <c r="H6796" s="1"/>
      <c r="I6796" s="99"/>
      <c r="J6796" s="1"/>
      <c r="K6796" s="1"/>
      <c r="L6796" s="1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</row>
    <row r="6797" spans="4:35">
      <c r="D6797" s="1"/>
      <c r="E6797" s="1"/>
      <c r="F6797" s="1"/>
      <c r="G6797" s="1"/>
      <c r="H6797" s="1"/>
      <c r="I6797" s="99"/>
      <c r="J6797" s="1"/>
      <c r="K6797" s="1"/>
      <c r="L6797" s="1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</row>
    <row r="6798" spans="4:35">
      <c r="D6798" s="1"/>
      <c r="E6798" s="1"/>
      <c r="F6798" s="1"/>
      <c r="G6798" s="1"/>
      <c r="H6798" s="1"/>
      <c r="I6798" s="99"/>
      <c r="J6798" s="1"/>
      <c r="K6798" s="1"/>
      <c r="L6798" s="1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</row>
    <row r="6799" spans="4:35">
      <c r="D6799" s="1"/>
      <c r="E6799" s="1"/>
      <c r="F6799" s="1"/>
      <c r="G6799" s="1"/>
      <c r="H6799" s="1"/>
      <c r="I6799" s="99"/>
      <c r="J6799" s="1"/>
      <c r="K6799" s="1"/>
      <c r="L6799" s="1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</row>
    <row r="6800" spans="4:35">
      <c r="D6800" s="1"/>
      <c r="E6800" s="1"/>
      <c r="F6800" s="1"/>
      <c r="G6800" s="1"/>
      <c r="H6800" s="1"/>
      <c r="I6800" s="99"/>
      <c r="J6800" s="1"/>
      <c r="K6800" s="1"/>
      <c r="L6800" s="1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</row>
    <row r="6801" spans="4:35">
      <c r="D6801" s="1"/>
      <c r="E6801" s="1"/>
      <c r="F6801" s="1"/>
      <c r="G6801" s="1"/>
      <c r="H6801" s="1"/>
      <c r="I6801" s="99"/>
      <c r="J6801" s="1"/>
      <c r="K6801" s="1"/>
      <c r="L6801" s="1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</row>
    <row r="6802" spans="4:35">
      <c r="D6802" s="1"/>
      <c r="E6802" s="1"/>
      <c r="F6802" s="1"/>
      <c r="G6802" s="1"/>
      <c r="H6802" s="1"/>
      <c r="I6802" s="99"/>
      <c r="J6802" s="1"/>
      <c r="K6802" s="1"/>
      <c r="L6802" s="1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</row>
    <row r="6803" spans="4:35">
      <c r="D6803" s="1"/>
      <c r="E6803" s="1"/>
      <c r="F6803" s="1"/>
      <c r="G6803" s="1"/>
      <c r="H6803" s="1"/>
      <c r="I6803" s="99"/>
      <c r="J6803" s="1"/>
      <c r="K6803" s="1"/>
      <c r="L6803" s="1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</row>
    <row r="6804" spans="4:35">
      <c r="D6804" s="1"/>
      <c r="E6804" s="1"/>
      <c r="F6804" s="1"/>
      <c r="G6804" s="1"/>
      <c r="H6804" s="1"/>
      <c r="I6804" s="99"/>
      <c r="J6804" s="1"/>
      <c r="K6804" s="1"/>
      <c r="L6804" s="1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</row>
    <row r="6805" spans="4:35">
      <c r="D6805" s="1"/>
      <c r="E6805" s="1"/>
      <c r="F6805" s="1"/>
      <c r="G6805" s="1"/>
      <c r="H6805" s="1"/>
      <c r="I6805" s="99"/>
      <c r="J6805" s="1"/>
      <c r="K6805" s="1"/>
      <c r="L6805" s="1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</row>
    <row r="6806" spans="4:35">
      <c r="D6806" s="1"/>
      <c r="E6806" s="1"/>
      <c r="F6806" s="1"/>
      <c r="G6806" s="1"/>
      <c r="H6806" s="1"/>
      <c r="I6806" s="99"/>
      <c r="J6806" s="1"/>
      <c r="K6806" s="1"/>
      <c r="L6806" s="1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</row>
    <row r="6807" spans="4:35">
      <c r="D6807" s="1"/>
      <c r="E6807" s="1"/>
      <c r="F6807" s="1"/>
      <c r="G6807" s="1"/>
      <c r="H6807" s="1"/>
      <c r="I6807" s="99"/>
      <c r="J6807" s="1"/>
      <c r="K6807" s="1"/>
      <c r="L6807" s="1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</row>
    <row r="6808" spans="4:35">
      <c r="D6808" s="1"/>
      <c r="E6808" s="1"/>
      <c r="F6808" s="1"/>
      <c r="G6808" s="1"/>
      <c r="H6808" s="1"/>
      <c r="I6808" s="99"/>
      <c r="J6808" s="1"/>
      <c r="K6808" s="1"/>
      <c r="L6808" s="1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</row>
    <row r="6809" spans="4:35">
      <c r="D6809" s="1"/>
      <c r="E6809" s="1"/>
      <c r="F6809" s="1"/>
      <c r="G6809" s="1"/>
      <c r="H6809" s="1"/>
      <c r="I6809" s="99"/>
      <c r="J6809" s="1"/>
      <c r="K6809" s="1"/>
      <c r="L6809" s="1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</row>
    <row r="6810" spans="4:35">
      <c r="D6810" s="1"/>
      <c r="E6810" s="1"/>
      <c r="F6810" s="1"/>
      <c r="G6810" s="1"/>
      <c r="H6810" s="1"/>
      <c r="I6810" s="99"/>
      <c r="J6810" s="1"/>
      <c r="K6810" s="1"/>
      <c r="L6810" s="1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</row>
    <row r="6811" spans="4:35">
      <c r="D6811" s="1"/>
      <c r="E6811" s="1"/>
      <c r="F6811" s="1"/>
      <c r="G6811" s="1"/>
      <c r="H6811" s="1"/>
      <c r="I6811" s="99"/>
      <c r="J6811" s="1"/>
      <c r="K6811" s="1"/>
      <c r="L6811" s="1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</row>
    <row r="6812" spans="4:35">
      <c r="D6812" s="1"/>
      <c r="E6812" s="1"/>
      <c r="F6812" s="1"/>
      <c r="G6812" s="1"/>
      <c r="H6812" s="1"/>
      <c r="I6812" s="99"/>
      <c r="J6812" s="1"/>
      <c r="K6812" s="1"/>
      <c r="L6812" s="1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</row>
    <row r="6813" spans="4:35">
      <c r="D6813" s="1"/>
      <c r="E6813" s="1"/>
      <c r="F6813" s="1"/>
      <c r="G6813" s="1"/>
      <c r="H6813" s="1"/>
      <c r="I6813" s="99"/>
      <c r="J6813" s="1"/>
      <c r="K6813" s="1"/>
      <c r="L6813" s="1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</row>
    <row r="6814" spans="4:35">
      <c r="D6814" s="1"/>
      <c r="E6814" s="1"/>
      <c r="F6814" s="1"/>
      <c r="G6814" s="1"/>
      <c r="H6814" s="1"/>
      <c r="I6814" s="99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</row>
    <row r="6815" spans="4:35">
      <c r="D6815" s="1"/>
      <c r="E6815" s="1"/>
      <c r="F6815" s="1"/>
      <c r="G6815" s="1"/>
      <c r="H6815" s="1"/>
      <c r="I6815" s="99"/>
      <c r="J6815" s="1"/>
      <c r="K6815" s="1"/>
      <c r="L6815" s="1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</row>
    <row r="6816" spans="4:35">
      <c r="D6816" s="1"/>
      <c r="E6816" s="1"/>
      <c r="F6816" s="1"/>
      <c r="G6816" s="1"/>
      <c r="H6816" s="1"/>
      <c r="I6816" s="99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</row>
    <row r="6817" spans="4:35">
      <c r="D6817" s="1"/>
      <c r="E6817" s="1"/>
      <c r="F6817" s="1"/>
      <c r="G6817" s="1"/>
      <c r="H6817" s="1"/>
      <c r="I6817" s="99"/>
      <c r="J6817" s="1"/>
      <c r="K6817" s="1"/>
      <c r="L6817" s="1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</row>
    <row r="6818" spans="4:35">
      <c r="D6818" s="1"/>
      <c r="E6818" s="1"/>
      <c r="F6818" s="1"/>
      <c r="G6818" s="1"/>
      <c r="H6818" s="1"/>
      <c r="I6818" s="99"/>
      <c r="J6818" s="1"/>
      <c r="K6818" s="1"/>
      <c r="L6818" s="1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</row>
    <row r="6819" spans="4:35">
      <c r="D6819" s="1"/>
      <c r="E6819" s="1"/>
      <c r="F6819" s="1"/>
      <c r="G6819" s="1"/>
      <c r="H6819" s="1"/>
      <c r="I6819" s="99"/>
      <c r="J6819" s="1"/>
      <c r="K6819" s="1"/>
      <c r="L6819" s="1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</row>
    <row r="6820" spans="4:35">
      <c r="D6820" s="1"/>
      <c r="E6820" s="1"/>
      <c r="F6820" s="1"/>
      <c r="G6820" s="1"/>
      <c r="H6820" s="1"/>
      <c r="I6820" s="99"/>
      <c r="J6820" s="1"/>
      <c r="K6820" s="1"/>
      <c r="L6820" s="1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</row>
    <row r="6821" spans="4:35">
      <c r="D6821" s="1"/>
      <c r="E6821" s="1"/>
      <c r="F6821" s="1"/>
      <c r="G6821" s="1"/>
      <c r="H6821" s="1"/>
      <c r="I6821" s="99"/>
      <c r="J6821" s="1"/>
      <c r="K6821" s="1"/>
      <c r="L6821" s="1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</row>
    <row r="6822" spans="4:35">
      <c r="D6822" s="1"/>
      <c r="E6822" s="1"/>
      <c r="F6822" s="1"/>
      <c r="G6822" s="1"/>
      <c r="H6822" s="1"/>
      <c r="I6822" s="99"/>
      <c r="J6822" s="1"/>
      <c r="K6822" s="1"/>
      <c r="L6822" s="1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</row>
    <row r="6823" spans="4:35">
      <c r="D6823" s="1"/>
      <c r="E6823" s="1"/>
      <c r="F6823" s="1"/>
      <c r="G6823" s="1"/>
      <c r="H6823" s="1"/>
      <c r="I6823" s="99"/>
      <c r="J6823" s="1"/>
      <c r="K6823" s="1"/>
      <c r="L6823" s="1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</row>
    <row r="6824" spans="4:35">
      <c r="D6824" s="1"/>
      <c r="E6824" s="1"/>
      <c r="F6824" s="1"/>
      <c r="G6824" s="1"/>
      <c r="H6824" s="1"/>
      <c r="I6824" s="99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</row>
    <row r="6825" spans="4:35">
      <c r="D6825" s="1"/>
      <c r="E6825" s="1"/>
      <c r="F6825" s="1"/>
      <c r="G6825" s="1"/>
      <c r="H6825" s="1"/>
      <c r="I6825" s="99"/>
      <c r="J6825" s="1"/>
      <c r="K6825" s="1"/>
      <c r="L6825" s="1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</row>
    <row r="6826" spans="4:35">
      <c r="D6826" s="1"/>
      <c r="E6826" s="1"/>
      <c r="F6826" s="1"/>
      <c r="G6826" s="1"/>
      <c r="H6826" s="1"/>
      <c r="I6826" s="99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</row>
    <row r="6827" spans="4:35">
      <c r="D6827" s="1"/>
      <c r="E6827" s="1"/>
      <c r="F6827" s="1"/>
      <c r="G6827" s="1"/>
      <c r="H6827" s="1"/>
      <c r="I6827" s="99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</row>
    <row r="6828" spans="4:35">
      <c r="D6828" s="1"/>
      <c r="E6828" s="1"/>
      <c r="F6828" s="1"/>
      <c r="G6828" s="1"/>
      <c r="H6828" s="1"/>
      <c r="I6828" s="99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</row>
    <row r="6829" spans="4:35">
      <c r="D6829" s="1"/>
      <c r="E6829" s="1"/>
      <c r="F6829" s="1"/>
      <c r="G6829" s="1"/>
      <c r="H6829" s="1"/>
      <c r="I6829" s="99"/>
      <c r="J6829" s="1"/>
      <c r="K6829" s="1"/>
      <c r="L6829" s="1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</row>
    <row r="6830" spans="4:35">
      <c r="D6830" s="1"/>
      <c r="E6830" s="1"/>
      <c r="F6830" s="1"/>
      <c r="G6830" s="1"/>
      <c r="H6830" s="1"/>
      <c r="I6830" s="99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</row>
    <row r="6831" spans="4:35">
      <c r="D6831" s="1"/>
      <c r="E6831" s="1"/>
      <c r="F6831" s="1"/>
      <c r="G6831" s="1"/>
      <c r="H6831" s="1"/>
      <c r="I6831" s="99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</row>
    <row r="6832" spans="4:35">
      <c r="D6832" s="1"/>
      <c r="E6832" s="1"/>
      <c r="F6832" s="1"/>
      <c r="G6832" s="1"/>
      <c r="H6832" s="1"/>
      <c r="I6832" s="99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</row>
    <row r="6833" spans="4:35">
      <c r="D6833" s="1"/>
      <c r="E6833" s="1"/>
      <c r="F6833" s="1"/>
      <c r="G6833" s="1"/>
      <c r="H6833" s="1"/>
      <c r="I6833" s="99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</row>
    <row r="6834" spans="4:35">
      <c r="D6834" s="1"/>
      <c r="E6834" s="1"/>
      <c r="F6834" s="1"/>
      <c r="G6834" s="1"/>
      <c r="H6834" s="1"/>
      <c r="I6834" s="99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</row>
    <row r="6835" spans="4:35">
      <c r="D6835" s="1"/>
      <c r="E6835" s="1"/>
      <c r="F6835" s="1"/>
      <c r="G6835" s="1"/>
      <c r="H6835" s="1"/>
      <c r="I6835" s="99"/>
      <c r="J6835" s="1"/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</row>
    <row r="6836" spans="4:35">
      <c r="D6836" s="1"/>
      <c r="E6836" s="1"/>
      <c r="F6836" s="1"/>
      <c r="G6836" s="1"/>
      <c r="H6836" s="1"/>
      <c r="I6836" s="99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</row>
    <row r="6837" spans="4:35">
      <c r="D6837" s="1"/>
      <c r="E6837" s="1"/>
      <c r="F6837" s="1"/>
      <c r="G6837" s="1"/>
      <c r="H6837" s="1"/>
      <c r="I6837" s="99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</row>
    <row r="6838" spans="4:35">
      <c r="D6838" s="1"/>
      <c r="E6838" s="1"/>
      <c r="F6838" s="1"/>
      <c r="G6838" s="1"/>
      <c r="H6838" s="1"/>
      <c r="I6838" s="99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</row>
    <row r="6839" spans="4:35">
      <c r="D6839" s="1"/>
      <c r="E6839" s="1"/>
      <c r="F6839" s="1"/>
      <c r="G6839" s="1"/>
      <c r="H6839" s="1"/>
      <c r="I6839" s="99"/>
      <c r="J6839" s="1"/>
      <c r="K6839" s="1"/>
      <c r="L6839" s="1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</row>
    <row r="6840" spans="4:35">
      <c r="D6840" s="1"/>
      <c r="E6840" s="1"/>
      <c r="F6840" s="1"/>
      <c r="G6840" s="1"/>
      <c r="H6840" s="1"/>
      <c r="I6840" s="99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</row>
    <row r="6841" spans="4:35">
      <c r="D6841" s="1"/>
      <c r="E6841" s="1"/>
      <c r="F6841" s="1"/>
      <c r="G6841" s="1"/>
      <c r="H6841" s="1"/>
      <c r="I6841" s="99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</row>
    <row r="6842" spans="4:35">
      <c r="D6842" s="1"/>
      <c r="E6842" s="1"/>
      <c r="F6842" s="1"/>
      <c r="G6842" s="1"/>
      <c r="H6842" s="1"/>
      <c r="I6842" s="99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</row>
    <row r="6843" spans="4:35">
      <c r="D6843" s="1"/>
      <c r="E6843" s="1"/>
      <c r="F6843" s="1"/>
      <c r="G6843" s="1"/>
      <c r="H6843" s="1"/>
      <c r="I6843" s="99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</row>
    <row r="6844" spans="4:35">
      <c r="D6844" s="1"/>
      <c r="E6844" s="1"/>
      <c r="F6844" s="1"/>
      <c r="G6844" s="1"/>
      <c r="H6844" s="1"/>
      <c r="I6844" s="99"/>
      <c r="J6844" s="1"/>
      <c r="K6844" s="1"/>
      <c r="L6844" s="1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</row>
    <row r="6845" spans="4:35">
      <c r="D6845" s="1"/>
      <c r="E6845" s="1"/>
      <c r="F6845" s="1"/>
      <c r="G6845" s="1"/>
      <c r="H6845" s="1"/>
      <c r="I6845" s="99"/>
      <c r="J6845" s="1"/>
      <c r="K6845" s="1"/>
      <c r="L6845" s="1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</row>
    <row r="6846" spans="4:35">
      <c r="D6846" s="1"/>
      <c r="E6846" s="1"/>
      <c r="F6846" s="1"/>
      <c r="G6846" s="1"/>
      <c r="H6846" s="1"/>
      <c r="I6846" s="99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</row>
    <row r="6847" spans="4:35">
      <c r="D6847" s="1"/>
      <c r="E6847" s="1"/>
      <c r="F6847" s="1"/>
      <c r="G6847" s="1"/>
      <c r="H6847" s="1"/>
      <c r="I6847" s="99"/>
      <c r="J6847" s="1"/>
      <c r="K6847" s="1"/>
      <c r="L6847" s="1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</row>
    <row r="6848" spans="4:35">
      <c r="D6848" s="1"/>
      <c r="E6848" s="1"/>
      <c r="F6848" s="1"/>
      <c r="G6848" s="1"/>
      <c r="H6848" s="1"/>
      <c r="I6848" s="99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</row>
    <row r="6849" spans="4:35">
      <c r="D6849" s="1"/>
      <c r="E6849" s="1"/>
      <c r="F6849" s="1"/>
      <c r="G6849" s="1"/>
      <c r="H6849" s="1"/>
      <c r="I6849" s="99"/>
      <c r="J6849" s="1"/>
      <c r="K6849" s="1"/>
      <c r="L6849" s="1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</row>
    <row r="6850" spans="4:35">
      <c r="D6850" s="1"/>
      <c r="E6850" s="1"/>
      <c r="F6850" s="1"/>
      <c r="G6850" s="1"/>
      <c r="H6850" s="1"/>
      <c r="I6850" s="99"/>
      <c r="J6850" s="1"/>
      <c r="K6850" s="1"/>
      <c r="L6850" s="1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</row>
    <row r="6851" spans="4:35">
      <c r="D6851" s="1"/>
      <c r="E6851" s="1"/>
      <c r="F6851" s="1"/>
      <c r="G6851" s="1"/>
      <c r="H6851" s="1"/>
      <c r="I6851" s="99"/>
      <c r="J6851" s="1"/>
      <c r="K6851" s="1"/>
      <c r="L6851" s="1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</row>
    <row r="6852" spans="4:35">
      <c r="D6852" s="1"/>
      <c r="E6852" s="1"/>
      <c r="F6852" s="1"/>
      <c r="G6852" s="1"/>
      <c r="H6852" s="1"/>
      <c r="I6852" s="99"/>
      <c r="J6852" s="1"/>
      <c r="K6852" s="1"/>
      <c r="L6852" s="1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</row>
    <row r="6853" spans="4:35">
      <c r="D6853" s="1"/>
      <c r="E6853" s="1"/>
      <c r="F6853" s="1"/>
      <c r="G6853" s="1"/>
      <c r="H6853" s="1"/>
      <c r="I6853" s="99"/>
      <c r="J6853" s="1"/>
      <c r="K6853" s="1"/>
      <c r="L6853" s="1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</row>
    <row r="6854" spans="4:35">
      <c r="D6854" s="1"/>
      <c r="E6854" s="1"/>
      <c r="F6854" s="1"/>
      <c r="G6854" s="1"/>
      <c r="H6854" s="1"/>
      <c r="I6854" s="99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</row>
    <row r="6855" spans="4:35">
      <c r="D6855" s="1"/>
      <c r="E6855" s="1"/>
      <c r="F6855" s="1"/>
      <c r="G6855" s="1"/>
      <c r="H6855" s="1"/>
      <c r="I6855" s="99"/>
      <c r="J6855" s="1"/>
      <c r="K6855" s="1"/>
      <c r="L6855" s="1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</row>
    <row r="6856" spans="4:35">
      <c r="D6856" s="1"/>
      <c r="E6856" s="1"/>
      <c r="F6856" s="1"/>
      <c r="G6856" s="1"/>
      <c r="H6856" s="1"/>
      <c r="I6856" s="99"/>
      <c r="J6856" s="1"/>
      <c r="K6856" s="1"/>
      <c r="L6856" s="1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</row>
    <row r="6857" spans="4:35">
      <c r="D6857" s="1"/>
      <c r="E6857" s="1"/>
      <c r="F6857" s="1"/>
      <c r="G6857" s="1"/>
      <c r="H6857" s="1"/>
      <c r="I6857" s="99"/>
      <c r="J6857" s="1"/>
      <c r="K6857" s="1"/>
      <c r="L6857" s="1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</row>
    <row r="6858" spans="4:35">
      <c r="D6858" s="1"/>
      <c r="E6858" s="1"/>
      <c r="F6858" s="1"/>
      <c r="G6858" s="1"/>
      <c r="H6858" s="1"/>
      <c r="I6858" s="99"/>
      <c r="J6858" s="1"/>
      <c r="K6858" s="1"/>
      <c r="L6858" s="1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</row>
    <row r="6859" spans="4:35">
      <c r="D6859" s="1"/>
      <c r="E6859" s="1"/>
      <c r="F6859" s="1"/>
      <c r="G6859" s="1"/>
      <c r="H6859" s="1"/>
      <c r="I6859" s="99"/>
      <c r="J6859" s="1"/>
      <c r="K6859" s="1"/>
      <c r="L6859" s="1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</row>
    <row r="6860" spans="4:35">
      <c r="D6860" s="1"/>
      <c r="E6860" s="1"/>
      <c r="F6860" s="1"/>
      <c r="G6860" s="1"/>
      <c r="H6860" s="1"/>
      <c r="I6860" s="99"/>
      <c r="J6860" s="1"/>
      <c r="K6860" s="1"/>
      <c r="L6860" s="1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</row>
    <row r="6861" spans="4:35">
      <c r="D6861" s="1"/>
      <c r="E6861" s="1"/>
      <c r="F6861" s="1"/>
      <c r="G6861" s="1"/>
      <c r="H6861" s="1"/>
      <c r="I6861" s="99"/>
      <c r="J6861" s="1"/>
      <c r="K6861" s="1"/>
      <c r="L6861" s="1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</row>
    <row r="6862" spans="4:35">
      <c r="D6862" s="1"/>
      <c r="E6862" s="1"/>
      <c r="F6862" s="1"/>
      <c r="G6862" s="1"/>
      <c r="H6862" s="1"/>
      <c r="I6862" s="99"/>
      <c r="J6862" s="1"/>
      <c r="K6862" s="1"/>
      <c r="L6862" s="1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</row>
    <row r="6863" spans="4:35">
      <c r="D6863" s="1"/>
      <c r="E6863" s="1"/>
      <c r="F6863" s="1"/>
      <c r="G6863" s="1"/>
      <c r="H6863" s="1"/>
      <c r="I6863" s="99"/>
      <c r="J6863" s="1"/>
      <c r="K6863" s="1"/>
      <c r="L6863" s="1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</row>
    <row r="6864" spans="4:35">
      <c r="D6864" s="1"/>
      <c r="E6864" s="1"/>
      <c r="F6864" s="1"/>
      <c r="G6864" s="1"/>
      <c r="H6864" s="1"/>
      <c r="I6864" s="99"/>
      <c r="J6864" s="1"/>
      <c r="K6864" s="1"/>
      <c r="L6864" s="1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</row>
    <row r="6865" spans="4:35">
      <c r="D6865" s="1"/>
      <c r="E6865" s="1"/>
      <c r="F6865" s="1"/>
      <c r="G6865" s="1"/>
      <c r="H6865" s="1"/>
      <c r="I6865" s="99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</row>
    <row r="6866" spans="4:35">
      <c r="D6866" s="1"/>
      <c r="E6866" s="1"/>
      <c r="F6866" s="1"/>
      <c r="G6866" s="1"/>
      <c r="H6866" s="1"/>
      <c r="I6866" s="99"/>
      <c r="J6866" s="1"/>
      <c r="K6866" s="1"/>
      <c r="L6866" s="1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</row>
    <row r="6867" spans="4:35">
      <c r="D6867" s="1"/>
      <c r="E6867" s="1"/>
      <c r="F6867" s="1"/>
      <c r="G6867" s="1"/>
      <c r="H6867" s="1"/>
      <c r="I6867" s="99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</row>
    <row r="6868" spans="4:35">
      <c r="D6868" s="1"/>
      <c r="E6868" s="1"/>
      <c r="F6868" s="1"/>
      <c r="G6868" s="1"/>
      <c r="H6868" s="1"/>
      <c r="I6868" s="99"/>
      <c r="J6868" s="1"/>
      <c r="K6868" s="1"/>
      <c r="L6868" s="1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</row>
    <row r="6869" spans="4:35">
      <c r="D6869" s="1"/>
      <c r="E6869" s="1"/>
      <c r="F6869" s="1"/>
      <c r="G6869" s="1"/>
      <c r="H6869" s="1"/>
      <c r="I6869" s="99"/>
      <c r="J6869" s="1"/>
      <c r="K6869" s="1"/>
      <c r="L6869" s="1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</row>
    <row r="6870" spans="4:35">
      <c r="D6870" s="1"/>
      <c r="E6870" s="1"/>
      <c r="F6870" s="1"/>
      <c r="G6870" s="1"/>
      <c r="H6870" s="1"/>
      <c r="I6870" s="99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</row>
    <row r="6871" spans="4:35">
      <c r="D6871" s="1"/>
      <c r="E6871" s="1"/>
      <c r="F6871" s="1"/>
      <c r="G6871" s="1"/>
      <c r="H6871" s="1"/>
      <c r="I6871" s="99"/>
      <c r="J6871" s="1"/>
      <c r="K6871" s="1"/>
      <c r="L6871" s="1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</row>
    <row r="6872" spans="4:35">
      <c r="D6872" s="1"/>
      <c r="E6872" s="1"/>
      <c r="F6872" s="1"/>
      <c r="G6872" s="1"/>
      <c r="H6872" s="1"/>
      <c r="I6872" s="99"/>
      <c r="J6872" s="1"/>
      <c r="K6872" s="1"/>
      <c r="L6872" s="1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</row>
    <row r="6873" spans="4:35">
      <c r="D6873" s="1"/>
      <c r="E6873" s="1"/>
      <c r="F6873" s="1"/>
      <c r="G6873" s="1"/>
      <c r="H6873" s="1"/>
      <c r="I6873" s="99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</row>
    <row r="6874" spans="4:35">
      <c r="D6874" s="1"/>
      <c r="E6874" s="1"/>
      <c r="F6874" s="1"/>
      <c r="G6874" s="1"/>
      <c r="H6874" s="1"/>
      <c r="I6874" s="99"/>
      <c r="J6874" s="1"/>
      <c r="K6874" s="1"/>
      <c r="L6874" s="1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</row>
    <row r="6875" spans="4:35">
      <c r="D6875" s="1"/>
      <c r="E6875" s="1"/>
      <c r="F6875" s="1"/>
      <c r="G6875" s="1"/>
      <c r="H6875" s="1"/>
      <c r="I6875" s="99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</row>
    <row r="6876" spans="4:35">
      <c r="D6876" s="1"/>
      <c r="E6876" s="1"/>
      <c r="F6876" s="1"/>
      <c r="G6876" s="1"/>
      <c r="H6876" s="1"/>
      <c r="I6876" s="99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</row>
    <row r="6877" spans="4:35">
      <c r="D6877" s="1"/>
      <c r="E6877" s="1"/>
      <c r="F6877" s="1"/>
      <c r="G6877" s="1"/>
      <c r="H6877" s="1"/>
      <c r="I6877" s="99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</row>
    <row r="6878" spans="4:35">
      <c r="D6878" s="1"/>
      <c r="E6878" s="1"/>
      <c r="F6878" s="1"/>
      <c r="G6878" s="1"/>
      <c r="H6878" s="1"/>
      <c r="I6878" s="99"/>
      <c r="J6878" s="1"/>
      <c r="K6878" s="1"/>
      <c r="L6878" s="1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</row>
    <row r="6879" spans="4:35">
      <c r="D6879" s="1"/>
      <c r="E6879" s="1"/>
      <c r="F6879" s="1"/>
      <c r="G6879" s="1"/>
      <c r="H6879" s="1"/>
      <c r="I6879" s="99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</row>
    <row r="6880" spans="4:35">
      <c r="D6880" s="1"/>
      <c r="E6880" s="1"/>
      <c r="F6880" s="1"/>
      <c r="G6880" s="1"/>
      <c r="H6880" s="1"/>
      <c r="I6880" s="99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</row>
    <row r="6881" spans="4:35">
      <c r="D6881" s="1"/>
      <c r="E6881" s="1"/>
      <c r="F6881" s="1"/>
      <c r="G6881" s="1"/>
      <c r="H6881" s="1"/>
      <c r="I6881" s="99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</row>
    <row r="6882" spans="4:35">
      <c r="D6882" s="1"/>
      <c r="E6882" s="1"/>
      <c r="F6882" s="1"/>
      <c r="G6882" s="1"/>
      <c r="H6882" s="1"/>
      <c r="I6882" s="99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</row>
    <row r="6883" spans="4:35">
      <c r="D6883" s="1"/>
      <c r="E6883" s="1"/>
      <c r="F6883" s="1"/>
      <c r="G6883" s="1"/>
      <c r="H6883" s="1"/>
      <c r="I6883" s="99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</row>
    <row r="6884" spans="4:35">
      <c r="D6884" s="1"/>
      <c r="E6884" s="1"/>
      <c r="F6884" s="1"/>
      <c r="G6884" s="1"/>
      <c r="H6884" s="1"/>
      <c r="I6884" s="99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</row>
    <row r="6885" spans="4:35">
      <c r="D6885" s="1"/>
      <c r="E6885" s="1"/>
      <c r="F6885" s="1"/>
      <c r="G6885" s="1"/>
      <c r="H6885" s="1"/>
      <c r="I6885" s="99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</row>
    <row r="6886" spans="4:35">
      <c r="D6886" s="1"/>
      <c r="E6886" s="1"/>
      <c r="F6886" s="1"/>
      <c r="G6886" s="1"/>
      <c r="H6886" s="1"/>
      <c r="I6886" s="99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</row>
    <row r="6887" spans="4:35">
      <c r="D6887" s="1"/>
      <c r="E6887" s="1"/>
      <c r="F6887" s="1"/>
      <c r="G6887" s="1"/>
      <c r="H6887" s="1"/>
      <c r="I6887" s="99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</row>
    <row r="6888" spans="4:35">
      <c r="D6888" s="1"/>
      <c r="E6888" s="1"/>
      <c r="F6888" s="1"/>
      <c r="G6888" s="1"/>
      <c r="H6888" s="1"/>
      <c r="I6888" s="99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</row>
    <row r="6889" spans="4:35">
      <c r="D6889" s="1"/>
      <c r="E6889" s="1"/>
      <c r="F6889" s="1"/>
      <c r="G6889" s="1"/>
      <c r="H6889" s="1"/>
      <c r="I6889" s="99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</row>
    <row r="6890" spans="4:35">
      <c r="D6890" s="1"/>
      <c r="E6890" s="1"/>
      <c r="F6890" s="1"/>
      <c r="G6890" s="1"/>
      <c r="H6890" s="1"/>
      <c r="I6890" s="99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</row>
    <row r="6891" spans="4:35">
      <c r="D6891" s="1"/>
      <c r="E6891" s="1"/>
      <c r="F6891" s="1"/>
      <c r="G6891" s="1"/>
      <c r="H6891" s="1"/>
      <c r="I6891" s="99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</row>
    <row r="6892" spans="4:35">
      <c r="D6892" s="1"/>
      <c r="E6892" s="1"/>
      <c r="F6892" s="1"/>
      <c r="G6892" s="1"/>
      <c r="H6892" s="1"/>
      <c r="I6892" s="99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</row>
    <row r="6893" spans="4:35">
      <c r="D6893" s="1"/>
      <c r="E6893" s="1"/>
      <c r="F6893" s="1"/>
      <c r="G6893" s="1"/>
      <c r="H6893" s="1"/>
      <c r="I6893" s="99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</row>
    <row r="6894" spans="4:35">
      <c r="D6894" s="1"/>
      <c r="E6894" s="1"/>
      <c r="F6894" s="1"/>
      <c r="G6894" s="1"/>
      <c r="H6894" s="1"/>
      <c r="I6894" s="99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</row>
    <row r="6895" spans="4:35">
      <c r="D6895" s="1"/>
      <c r="E6895" s="1"/>
      <c r="F6895" s="1"/>
      <c r="G6895" s="1"/>
      <c r="H6895" s="1"/>
      <c r="I6895" s="99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</row>
    <row r="6896" spans="4:35">
      <c r="D6896" s="1"/>
      <c r="E6896" s="1"/>
      <c r="F6896" s="1"/>
      <c r="G6896" s="1"/>
      <c r="H6896" s="1"/>
      <c r="I6896" s="99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</row>
    <row r="6897" spans="4:35">
      <c r="D6897" s="1"/>
      <c r="E6897" s="1"/>
      <c r="F6897" s="1"/>
      <c r="G6897" s="1"/>
      <c r="H6897" s="1"/>
      <c r="I6897" s="99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</row>
    <row r="6898" spans="4:35">
      <c r="D6898" s="1"/>
      <c r="E6898" s="1"/>
      <c r="F6898" s="1"/>
      <c r="G6898" s="1"/>
      <c r="H6898" s="1"/>
      <c r="I6898" s="99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</row>
    <row r="6899" spans="4:35">
      <c r="D6899" s="1"/>
      <c r="E6899" s="1"/>
      <c r="F6899" s="1"/>
      <c r="G6899" s="1"/>
      <c r="H6899" s="1"/>
      <c r="I6899" s="99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</row>
    <row r="6900" spans="4:35">
      <c r="D6900" s="1"/>
      <c r="E6900" s="1"/>
      <c r="F6900" s="1"/>
      <c r="G6900" s="1"/>
      <c r="H6900" s="1"/>
      <c r="I6900" s="99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</row>
    <row r="6901" spans="4:35">
      <c r="D6901" s="1"/>
      <c r="E6901" s="1"/>
      <c r="F6901" s="1"/>
      <c r="G6901" s="1"/>
      <c r="H6901" s="1"/>
      <c r="I6901" s="99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</row>
    <row r="6902" spans="4:35">
      <c r="D6902" s="1"/>
      <c r="E6902" s="1"/>
      <c r="F6902" s="1"/>
      <c r="G6902" s="1"/>
      <c r="H6902" s="1"/>
      <c r="I6902" s="99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</row>
    <row r="6903" spans="4:35">
      <c r="D6903" s="1"/>
      <c r="E6903" s="1"/>
      <c r="F6903" s="1"/>
      <c r="G6903" s="1"/>
      <c r="H6903" s="1"/>
      <c r="I6903" s="99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</row>
    <row r="6904" spans="4:35">
      <c r="D6904" s="1"/>
      <c r="E6904" s="1"/>
      <c r="F6904" s="1"/>
      <c r="G6904" s="1"/>
      <c r="H6904" s="1"/>
      <c r="I6904" s="99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</row>
    <row r="6905" spans="4:35">
      <c r="D6905" s="1"/>
      <c r="E6905" s="1"/>
      <c r="F6905" s="1"/>
      <c r="G6905" s="1"/>
      <c r="H6905" s="1"/>
      <c r="I6905" s="99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</row>
    <row r="6906" spans="4:35">
      <c r="D6906" s="1"/>
      <c r="E6906" s="1"/>
      <c r="F6906" s="1"/>
      <c r="G6906" s="1"/>
      <c r="H6906" s="1"/>
      <c r="I6906" s="99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</row>
    <row r="6907" spans="4:35">
      <c r="D6907" s="1"/>
      <c r="E6907" s="1"/>
      <c r="F6907" s="1"/>
      <c r="G6907" s="1"/>
      <c r="H6907" s="1"/>
      <c r="I6907" s="99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</row>
    <row r="6908" spans="4:35">
      <c r="D6908" s="1"/>
      <c r="E6908" s="1"/>
      <c r="F6908" s="1"/>
      <c r="G6908" s="1"/>
      <c r="H6908" s="1"/>
      <c r="I6908" s="99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</row>
    <row r="6909" spans="4:35">
      <c r="D6909" s="1"/>
      <c r="E6909" s="1"/>
      <c r="F6909" s="1"/>
      <c r="G6909" s="1"/>
      <c r="H6909" s="1"/>
      <c r="I6909" s="99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</row>
    <row r="6910" spans="4:35">
      <c r="D6910" s="1"/>
      <c r="E6910" s="1"/>
      <c r="F6910" s="1"/>
      <c r="G6910" s="1"/>
      <c r="H6910" s="1"/>
      <c r="I6910" s="99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</row>
    <row r="6911" spans="4:35">
      <c r="D6911" s="1"/>
      <c r="E6911" s="1"/>
      <c r="F6911" s="1"/>
      <c r="G6911" s="1"/>
      <c r="H6911" s="1"/>
      <c r="I6911" s="99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</row>
    <row r="6912" spans="4:35">
      <c r="D6912" s="1"/>
      <c r="E6912" s="1"/>
      <c r="F6912" s="1"/>
      <c r="G6912" s="1"/>
      <c r="H6912" s="1"/>
      <c r="I6912" s="99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</row>
    <row r="6913" spans="4:35">
      <c r="D6913" s="1"/>
      <c r="E6913" s="1"/>
      <c r="F6913" s="1"/>
      <c r="G6913" s="1"/>
      <c r="H6913" s="1"/>
      <c r="I6913" s="99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</row>
    <row r="6914" spans="4:35">
      <c r="D6914" s="1"/>
      <c r="E6914" s="1"/>
      <c r="F6914" s="1"/>
      <c r="G6914" s="1"/>
      <c r="H6914" s="1"/>
      <c r="I6914" s="99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</row>
    <row r="6915" spans="4:35">
      <c r="D6915" s="1"/>
      <c r="E6915" s="1"/>
      <c r="F6915" s="1"/>
      <c r="G6915" s="1"/>
      <c r="H6915" s="1"/>
      <c r="I6915" s="99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</row>
    <row r="6916" spans="4:35">
      <c r="D6916" s="1"/>
      <c r="E6916" s="1"/>
      <c r="F6916" s="1"/>
      <c r="G6916" s="1"/>
      <c r="H6916" s="1"/>
      <c r="I6916" s="99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</row>
    <row r="6917" spans="4:35">
      <c r="D6917" s="1"/>
      <c r="E6917" s="1"/>
      <c r="F6917" s="1"/>
      <c r="G6917" s="1"/>
      <c r="H6917" s="1"/>
      <c r="I6917" s="99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</row>
    <row r="6918" spans="4:35">
      <c r="D6918" s="1"/>
      <c r="E6918" s="1"/>
      <c r="F6918" s="1"/>
      <c r="G6918" s="1"/>
      <c r="H6918" s="1"/>
      <c r="I6918" s="99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</row>
    <row r="6919" spans="4:35">
      <c r="D6919" s="1"/>
      <c r="E6919" s="1"/>
      <c r="F6919" s="1"/>
      <c r="G6919" s="1"/>
      <c r="H6919" s="1"/>
      <c r="I6919" s="99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</row>
    <row r="6920" spans="4:35">
      <c r="D6920" s="1"/>
      <c r="E6920" s="1"/>
      <c r="F6920" s="1"/>
      <c r="G6920" s="1"/>
      <c r="H6920" s="1"/>
      <c r="I6920" s="99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</row>
    <row r="6921" spans="4:35">
      <c r="D6921" s="1"/>
      <c r="E6921" s="1"/>
      <c r="F6921" s="1"/>
      <c r="G6921" s="1"/>
      <c r="H6921" s="1"/>
      <c r="I6921" s="99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</row>
    <row r="6922" spans="4:35">
      <c r="D6922" s="1"/>
      <c r="E6922" s="1"/>
      <c r="F6922" s="1"/>
      <c r="G6922" s="1"/>
      <c r="H6922" s="1"/>
      <c r="I6922" s="99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</row>
    <row r="6923" spans="4:35">
      <c r="D6923" s="1"/>
      <c r="E6923" s="1"/>
      <c r="F6923" s="1"/>
      <c r="G6923" s="1"/>
      <c r="H6923" s="1"/>
      <c r="I6923" s="99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</row>
    <row r="6924" spans="4:35">
      <c r="D6924" s="1"/>
      <c r="E6924" s="1"/>
      <c r="F6924" s="1"/>
      <c r="G6924" s="1"/>
      <c r="H6924" s="1"/>
      <c r="I6924" s="99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</row>
    <row r="6925" spans="4:35">
      <c r="D6925" s="1"/>
      <c r="E6925" s="1"/>
      <c r="F6925" s="1"/>
      <c r="G6925" s="1"/>
      <c r="H6925" s="1"/>
      <c r="I6925" s="99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</row>
    <row r="6926" spans="4:35">
      <c r="D6926" s="1"/>
      <c r="E6926" s="1"/>
      <c r="F6926" s="1"/>
      <c r="G6926" s="1"/>
      <c r="H6926" s="1"/>
      <c r="I6926" s="99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</row>
    <row r="6927" spans="4:35">
      <c r="D6927" s="1"/>
      <c r="E6927" s="1"/>
      <c r="F6927" s="1"/>
      <c r="G6927" s="1"/>
      <c r="H6927" s="1"/>
      <c r="I6927" s="99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</row>
    <row r="6928" spans="4:35">
      <c r="D6928" s="1"/>
      <c r="E6928" s="1"/>
      <c r="F6928" s="1"/>
      <c r="G6928" s="1"/>
      <c r="H6928" s="1"/>
      <c r="I6928" s="99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</row>
    <row r="6929" spans="4:35">
      <c r="D6929" s="1"/>
      <c r="E6929" s="1"/>
      <c r="F6929" s="1"/>
      <c r="G6929" s="1"/>
      <c r="H6929" s="1"/>
      <c r="I6929" s="99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</row>
    <row r="6930" spans="4:35">
      <c r="D6930" s="1"/>
      <c r="E6930" s="1"/>
      <c r="F6930" s="1"/>
      <c r="G6930" s="1"/>
      <c r="H6930" s="1"/>
      <c r="I6930" s="99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</row>
    <row r="6931" spans="4:35">
      <c r="D6931" s="1"/>
      <c r="E6931" s="1"/>
      <c r="F6931" s="1"/>
      <c r="G6931" s="1"/>
      <c r="H6931" s="1"/>
      <c r="I6931" s="99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</row>
    <row r="6932" spans="4:35">
      <c r="D6932" s="1"/>
      <c r="E6932" s="1"/>
      <c r="F6932" s="1"/>
      <c r="G6932" s="1"/>
      <c r="H6932" s="1"/>
      <c r="I6932" s="99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</row>
    <row r="6933" spans="4:35">
      <c r="D6933" s="1"/>
      <c r="E6933" s="1"/>
      <c r="F6933" s="1"/>
      <c r="G6933" s="1"/>
      <c r="H6933" s="1"/>
      <c r="I6933" s="99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</row>
    <row r="6934" spans="4:35">
      <c r="D6934" s="1"/>
      <c r="E6934" s="1"/>
      <c r="F6934" s="1"/>
      <c r="G6934" s="1"/>
      <c r="H6934" s="1"/>
      <c r="I6934" s="99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</row>
    <row r="6935" spans="4:35">
      <c r="D6935" s="1"/>
      <c r="E6935" s="1"/>
      <c r="F6935" s="1"/>
      <c r="G6935" s="1"/>
      <c r="H6935" s="1"/>
      <c r="I6935" s="99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</row>
    <row r="6936" spans="4:35">
      <c r="D6936" s="1"/>
      <c r="E6936" s="1"/>
      <c r="F6936" s="1"/>
      <c r="G6936" s="1"/>
      <c r="H6936" s="1"/>
      <c r="I6936" s="99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</row>
    <row r="6937" spans="4:35">
      <c r="D6937" s="1"/>
      <c r="E6937" s="1"/>
      <c r="F6937" s="1"/>
      <c r="G6937" s="1"/>
      <c r="H6937" s="1"/>
      <c r="I6937" s="99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</row>
    <row r="6938" spans="4:35">
      <c r="D6938" s="1"/>
      <c r="E6938" s="1"/>
      <c r="F6938" s="1"/>
      <c r="G6938" s="1"/>
      <c r="H6938" s="1"/>
      <c r="I6938" s="99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</row>
    <row r="6939" spans="4:35">
      <c r="D6939" s="1"/>
      <c r="E6939" s="1"/>
      <c r="F6939" s="1"/>
      <c r="G6939" s="1"/>
      <c r="H6939" s="1"/>
      <c r="I6939" s="99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</row>
    <row r="6940" spans="4:35">
      <c r="D6940" s="1"/>
      <c r="E6940" s="1"/>
      <c r="F6940" s="1"/>
      <c r="G6940" s="1"/>
      <c r="H6940" s="1"/>
      <c r="I6940" s="99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</row>
    <row r="6941" spans="4:35">
      <c r="D6941" s="1"/>
      <c r="E6941" s="1"/>
      <c r="F6941" s="1"/>
      <c r="G6941" s="1"/>
      <c r="H6941" s="1"/>
      <c r="I6941" s="99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</row>
    <row r="6942" spans="4:35">
      <c r="D6942" s="1"/>
      <c r="E6942" s="1"/>
      <c r="F6942" s="1"/>
      <c r="G6942" s="1"/>
      <c r="H6942" s="1"/>
      <c r="I6942" s="99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</row>
    <row r="6943" spans="4:35">
      <c r="D6943" s="1"/>
      <c r="E6943" s="1"/>
      <c r="F6943" s="1"/>
      <c r="G6943" s="1"/>
      <c r="H6943" s="1"/>
      <c r="I6943" s="99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</row>
    <row r="6944" spans="4:35">
      <c r="D6944" s="1"/>
      <c r="E6944" s="1"/>
      <c r="F6944" s="1"/>
      <c r="G6944" s="1"/>
      <c r="H6944" s="1"/>
      <c r="I6944" s="99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</row>
    <row r="6945" spans="4:35">
      <c r="D6945" s="1"/>
      <c r="E6945" s="1"/>
      <c r="F6945" s="1"/>
      <c r="G6945" s="1"/>
      <c r="H6945" s="1"/>
      <c r="I6945" s="99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</row>
    <row r="6946" spans="4:35">
      <c r="D6946" s="1"/>
      <c r="E6946" s="1"/>
      <c r="F6946" s="1"/>
      <c r="G6946" s="1"/>
      <c r="H6946" s="1"/>
      <c r="I6946" s="99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</row>
    <row r="6947" spans="4:35">
      <c r="D6947" s="1"/>
      <c r="E6947" s="1"/>
      <c r="F6947" s="1"/>
      <c r="G6947" s="1"/>
      <c r="H6947" s="1"/>
      <c r="I6947" s="99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</row>
    <row r="6948" spans="4:35">
      <c r="D6948" s="1"/>
      <c r="E6948" s="1"/>
      <c r="F6948" s="1"/>
      <c r="G6948" s="1"/>
      <c r="H6948" s="1"/>
      <c r="I6948" s="99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</row>
    <row r="6949" spans="4:35">
      <c r="D6949" s="1"/>
      <c r="E6949" s="1"/>
      <c r="F6949" s="1"/>
      <c r="G6949" s="1"/>
      <c r="H6949" s="1"/>
      <c r="I6949" s="99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</row>
    <row r="6950" spans="4:35">
      <c r="D6950" s="1"/>
      <c r="E6950" s="1"/>
      <c r="F6950" s="1"/>
      <c r="G6950" s="1"/>
      <c r="H6950" s="1"/>
      <c r="I6950" s="99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</row>
    <row r="6951" spans="4:35">
      <c r="D6951" s="1"/>
      <c r="E6951" s="1"/>
      <c r="F6951" s="1"/>
      <c r="G6951" s="1"/>
      <c r="H6951" s="1"/>
      <c r="I6951" s="99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</row>
    <row r="6952" spans="4:35">
      <c r="D6952" s="1"/>
      <c r="E6952" s="1"/>
      <c r="F6952" s="1"/>
      <c r="G6952" s="1"/>
      <c r="H6952" s="1"/>
      <c r="I6952" s="99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</row>
    <row r="6953" spans="4:35">
      <c r="D6953" s="1"/>
      <c r="E6953" s="1"/>
      <c r="F6953" s="1"/>
      <c r="G6953" s="1"/>
      <c r="H6953" s="1"/>
      <c r="I6953" s="99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</row>
    <row r="6954" spans="4:35">
      <c r="D6954" s="1"/>
      <c r="E6954" s="1"/>
      <c r="F6954" s="1"/>
      <c r="G6954" s="1"/>
      <c r="H6954" s="1"/>
      <c r="I6954" s="99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</row>
    <row r="6955" spans="4:35">
      <c r="D6955" s="1"/>
      <c r="E6955" s="1"/>
      <c r="F6955" s="1"/>
      <c r="G6955" s="1"/>
      <c r="H6955" s="1"/>
      <c r="I6955" s="99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</row>
    <row r="6956" spans="4:35">
      <c r="D6956" s="1"/>
      <c r="E6956" s="1"/>
      <c r="F6956" s="1"/>
      <c r="G6956" s="1"/>
      <c r="H6956" s="1"/>
      <c r="I6956" s="99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</row>
    <row r="6957" spans="4:35">
      <c r="D6957" s="1"/>
      <c r="E6957" s="1"/>
      <c r="F6957" s="1"/>
      <c r="G6957" s="1"/>
      <c r="H6957" s="1"/>
      <c r="I6957" s="99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</row>
    <row r="6958" spans="4:35">
      <c r="D6958" s="1"/>
      <c r="E6958" s="1"/>
      <c r="F6958" s="1"/>
      <c r="G6958" s="1"/>
      <c r="H6958" s="1"/>
      <c r="I6958" s="99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</row>
    <row r="6959" spans="4:35">
      <c r="D6959" s="1"/>
      <c r="E6959" s="1"/>
      <c r="F6959" s="1"/>
      <c r="G6959" s="1"/>
      <c r="H6959" s="1"/>
      <c r="I6959" s="99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</row>
    <row r="6960" spans="4:35">
      <c r="D6960" s="1"/>
      <c r="E6960" s="1"/>
      <c r="F6960" s="1"/>
      <c r="G6960" s="1"/>
      <c r="H6960" s="1"/>
      <c r="I6960" s="99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</row>
    <row r="6961" spans="4:35">
      <c r="D6961" s="1"/>
      <c r="E6961" s="1"/>
      <c r="F6961" s="1"/>
      <c r="G6961" s="1"/>
      <c r="H6961" s="1"/>
      <c r="I6961" s="99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</row>
    <row r="6962" spans="4:35">
      <c r="D6962" s="1"/>
      <c r="E6962" s="1"/>
      <c r="F6962" s="1"/>
      <c r="G6962" s="1"/>
      <c r="H6962" s="1"/>
      <c r="I6962" s="99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</row>
    <row r="6963" spans="4:35">
      <c r="D6963" s="1"/>
      <c r="E6963" s="1"/>
      <c r="F6963" s="1"/>
      <c r="G6963" s="1"/>
      <c r="H6963" s="1"/>
      <c r="I6963" s="99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</row>
    <row r="6964" spans="4:35">
      <c r="D6964" s="1"/>
      <c r="E6964" s="1"/>
      <c r="F6964" s="1"/>
      <c r="G6964" s="1"/>
      <c r="H6964" s="1"/>
      <c r="I6964" s="99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</row>
    <row r="6965" spans="4:35">
      <c r="D6965" s="1"/>
      <c r="E6965" s="1"/>
      <c r="F6965" s="1"/>
      <c r="G6965" s="1"/>
      <c r="H6965" s="1"/>
      <c r="I6965" s="99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</row>
    <row r="6966" spans="4:35">
      <c r="D6966" s="1"/>
      <c r="E6966" s="1"/>
      <c r="F6966" s="1"/>
      <c r="G6966" s="1"/>
      <c r="H6966" s="1"/>
      <c r="I6966" s="99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</row>
    <row r="6967" spans="4:35">
      <c r="D6967" s="1"/>
      <c r="E6967" s="1"/>
      <c r="F6967" s="1"/>
      <c r="G6967" s="1"/>
      <c r="H6967" s="1"/>
      <c r="I6967" s="99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</row>
    <row r="6968" spans="4:35">
      <c r="D6968" s="1"/>
      <c r="E6968" s="1"/>
      <c r="F6968" s="1"/>
      <c r="G6968" s="1"/>
      <c r="H6968" s="1"/>
      <c r="I6968" s="99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</row>
    <row r="6969" spans="4:35">
      <c r="D6969" s="1"/>
      <c r="E6969" s="1"/>
      <c r="F6969" s="1"/>
      <c r="G6969" s="1"/>
      <c r="H6969" s="1"/>
      <c r="I6969" s="99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</row>
    <row r="6970" spans="4:35">
      <c r="D6970" s="1"/>
      <c r="E6970" s="1"/>
      <c r="F6970" s="1"/>
      <c r="G6970" s="1"/>
      <c r="H6970" s="1"/>
      <c r="I6970" s="99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</row>
    <row r="6971" spans="4:35">
      <c r="D6971" s="1"/>
      <c r="E6971" s="1"/>
      <c r="F6971" s="1"/>
      <c r="G6971" s="1"/>
      <c r="H6971" s="1"/>
      <c r="I6971" s="99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</row>
    <row r="6972" spans="4:35">
      <c r="D6972" s="1"/>
      <c r="E6972" s="1"/>
      <c r="F6972" s="1"/>
      <c r="G6972" s="1"/>
      <c r="H6972" s="1"/>
      <c r="I6972" s="99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</row>
    <row r="6973" spans="4:35">
      <c r="D6973" s="1"/>
      <c r="E6973" s="1"/>
      <c r="F6973" s="1"/>
      <c r="G6973" s="1"/>
      <c r="H6973" s="1"/>
      <c r="I6973" s="99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</row>
    <row r="6974" spans="4:35">
      <c r="D6974" s="1"/>
      <c r="E6974" s="1"/>
      <c r="F6974" s="1"/>
      <c r="G6974" s="1"/>
      <c r="H6974" s="1"/>
      <c r="I6974" s="99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</row>
    <row r="6975" spans="4:35">
      <c r="D6975" s="1"/>
      <c r="E6975" s="1"/>
      <c r="F6975" s="1"/>
      <c r="G6975" s="1"/>
      <c r="H6975" s="1"/>
      <c r="I6975" s="99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</row>
    <row r="6976" spans="4:35">
      <c r="D6976" s="1"/>
      <c r="E6976" s="1"/>
      <c r="F6976" s="1"/>
      <c r="G6976" s="1"/>
      <c r="H6976" s="1"/>
      <c r="I6976" s="99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</row>
    <row r="6977" spans="4:35">
      <c r="D6977" s="1"/>
      <c r="E6977" s="1"/>
      <c r="F6977" s="1"/>
      <c r="G6977" s="1"/>
      <c r="H6977" s="1"/>
      <c r="I6977" s="99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</row>
    <row r="6978" spans="4:35">
      <c r="D6978" s="1"/>
      <c r="E6978" s="1"/>
      <c r="F6978" s="1"/>
      <c r="G6978" s="1"/>
      <c r="H6978" s="1"/>
      <c r="I6978" s="99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</row>
    <row r="6979" spans="4:35">
      <c r="D6979" s="1"/>
      <c r="E6979" s="1"/>
      <c r="F6979" s="1"/>
      <c r="G6979" s="1"/>
      <c r="H6979" s="1"/>
      <c r="I6979" s="99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</row>
    <row r="6980" spans="4:35">
      <c r="D6980" s="1"/>
      <c r="E6980" s="1"/>
      <c r="F6980" s="1"/>
      <c r="G6980" s="1"/>
      <c r="H6980" s="1"/>
      <c r="I6980" s="99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</row>
    <row r="6981" spans="4:35">
      <c r="D6981" s="1"/>
      <c r="E6981" s="1"/>
      <c r="F6981" s="1"/>
      <c r="G6981" s="1"/>
      <c r="H6981" s="1"/>
      <c r="I6981" s="99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</row>
    <row r="6982" spans="4:35">
      <c r="D6982" s="1"/>
      <c r="E6982" s="1"/>
      <c r="F6982" s="1"/>
      <c r="G6982" s="1"/>
      <c r="H6982" s="1"/>
      <c r="I6982" s="99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</row>
    <row r="6983" spans="4:35">
      <c r="D6983" s="1"/>
      <c r="E6983" s="1"/>
      <c r="F6983" s="1"/>
      <c r="G6983" s="1"/>
      <c r="H6983" s="1"/>
      <c r="I6983" s="99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</row>
    <row r="6984" spans="4:35">
      <c r="D6984" s="1"/>
      <c r="E6984" s="1"/>
      <c r="F6984" s="1"/>
      <c r="G6984" s="1"/>
      <c r="H6984" s="1"/>
      <c r="I6984" s="99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</row>
    <row r="6985" spans="4:35">
      <c r="D6985" s="1"/>
      <c r="E6985" s="1"/>
      <c r="F6985" s="1"/>
      <c r="G6985" s="1"/>
      <c r="H6985" s="1"/>
      <c r="I6985" s="99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</row>
    <row r="6986" spans="4:35">
      <c r="D6986" s="1"/>
      <c r="E6986" s="1"/>
      <c r="F6986" s="1"/>
      <c r="G6986" s="1"/>
      <c r="H6986" s="1"/>
      <c r="I6986" s="99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</row>
    <row r="6987" spans="4:35">
      <c r="D6987" s="1"/>
      <c r="E6987" s="1"/>
      <c r="F6987" s="1"/>
      <c r="G6987" s="1"/>
      <c r="H6987" s="1"/>
      <c r="I6987" s="99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</row>
    <row r="6988" spans="4:35">
      <c r="D6988" s="1"/>
      <c r="E6988" s="1"/>
      <c r="F6988" s="1"/>
      <c r="G6988" s="1"/>
      <c r="H6988" s="1"/>
      <c r="I6988" s="99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</row>
    <row r="6989" spans="4:35">
      <c r="D6989" s="1"/>
      <c r="E6989" s="1"/>
      <c r="F6989" s="1"/>
      <c r="G6989" s="1"/>
      <c r="H6989" s="1"/>
      <c r="I6989" s="99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</row>
    <row r="6990" spans="4:35">
      <c r="D6990" s="1"/>
      <c r="E6990" s="1"/>
      <c r="F6990" s="1"/>
      <c r="G6990" s="1"/>
      <c r="H6990" s="1"/>
      <c r="I6990" s="99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</row>
    <row r="6991" spans="4:35">
      <c r="D6991" s="1"/>
      <c r="E6991" s="1"/>
      <c r="F6991" s="1"/>
      <c r="G6991" s="1"/>
      <c r="H6991" s="1"/>
      <c r="I6991" s="99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</row>
    <row r="6992" spans="4:35">
      <c r="D6992" s="1"/>
      <c r="E6992" s="1"/>
      <c r="F6992" s="1"/>
      <c r="G6992" s="1"/>
      <c r="H6992" s="1"/>
      <c r="I6992" s="99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</row>
    <row r="6993" spans="4:35">
      <c r="D6993" s="1"/>
      <c r="E6993" s="1"/>
      <c r="F6993" s="1"/>
      <c r="G6993" s="1"/>
      <c r="H6993" s="1"/>
      <c r="I6993" s="99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</row>
    <row r="6994" spans="4:35">
      <c r="D6994" s="1"/>
      <c r="E6994" s="1"/>
      <c r="F6994" s="1"/>
      <c r="G6994" s="1"/>
      <c r="H6994" s="1"/>
      <c r="I6994" s="99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</row>
    <row r="6995" spans="4:35">
      <c r="D6995" s="1"/>
      <c r="E6995" s="1"/>
      <c r="F6995" s="1"/>
      <c r="G6995" s="1"/>
      <c r="H6995" s="1"/>
      <c r="I6995" s="99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</row>
    <row r="6996" spans="4:35">
      <c r="D6996" s="1"/>
      <c r="E6996" s="1"/>
      <c r="F6996" s="1"/>
      <c r="G6996" s="1"/>
      <c r="H6996" s="1"/>
      <c r="I6996" s="99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</row>
    <row r="6997" spans="4:35">
      <c r="D6997" s="1"/>
      <c r="E6997" s="1"/>
      <c r="F6997" s="1"/>
      <c r="G6997" s="1"/>
      <c r="H6997" s="1"/>
      <c r="I6997" s="99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</row>
    <row r="6998" spans="4:35">
      <c r="D6998" s="1"/>
      <c r="E6998" s="1"/>
      <c r="F6998" s="1"/>
      <c r="G6998" s="1"/>
      <c r="H6998" s="1"/>
      <c r="I6998" s="99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</row>
    <row r="6999" spans="4:35">
      <c r="D6999" s="1"/>
      <c r="E6999" s="1"/>
      <c r="F6999" s="1"/>
      <c r="G6999" s="1"/>
      <c r="H6999" s="1"/>
      <c r="I6999" s="99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</row>
    <row r="7000" spans="4:35">
      <c r="D7000" s="1"/>
      <c r="E7000" s="1"/>
      <c r="F7000" s="1"/>
      <c r="G7000" s="1"/>
      <c r="H7000" s="1"/>
      <c r="I7000" s="99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</row>
    <row r="7001" spans="4:35">
      <c r="D7001" s="1"/>
      <c r="E7001" s="1"/>
      <c r="F7001" s="1"/>
      <c r="G7001" s="1"/>
      <c r="H7001" s="1"/>
      <c r="I7001" s="99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</row>
    <row r="7002" spans="4:35">
      <c r="D7002" s="1"/>
      <c r="E7002" s="1"/>
      <c r="F7002" s="1"/>
      <c r="G7002" s="1"/>
      <c r="H7002" s="1"/>
      <c r="I7002" s="99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</row>
    <row r="7003" spans="4:35">
      <c r="D7003" s="1"/>
      <c r="E7003" s="1"/>
      <c r="F7003" s="1"/>
      <c r="G7003" s="1"/>
      <c r="H7003" s="1"/>
      <c r="I7003" s="99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</row>
    <row r="7004" spans="4:35">
      <c r="D7004" s="1"/>
      <c r="E7004" s="1"/>
      <c r="F7004" s="1"/>
      <c r="G7004" s="1"/>
      <c r="H7004" s="1"/>
      <c r="I7004" s="99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</row>
    <row r="7005" spans="4:35">
      <c r="D7005" s="1"/>
      <c r="E7005" s="1"/>
      <c r="F7005" s="1"/>
      <c r="G7005" s="1"/>
      <c r="H7005" s="1"/>
      <c r="I7005" s="99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</row>
    <row r="7006" spans="4:35">
      <c r="D7006" s="1"/>
      <c r="E7006" s="1"/>
      <c r="F7006" s="1"/>
      <c r="G7006" s="1"/>
      <c r="H7006" s="1"/>
      <c r="I7006" s="99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</row>
    <row r="7007" spans="4:35">
      <c r="D7007" s="1"/>
      <c r="E7007" s="1"/>
      <c r="F7007" s="1"/>
      <c r="G7007" s="1"/>
      <c r="H7007" s="1"/>
      <c r="I7007" s="99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</row>
    <row r="7008" spans="4:35">
      <c r="D7008" s="1"/>
      <c r="E7008" s="1"/>
      <c r="F7008" s="1"/>
      <c r="G7008" s="1"/>
      <c r="H7008" s="1"/>
      <c r="I7008" s="99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</row>
    <row r="7009" spans="4:35">
      <c r="D7009" s="1"/>
      <c r="E7009" s="1"/>
      <c r="F7009" s="1"/>
      <c r="G7009" s="1"/>
      <c r="H7009" s="1"/>
      <c r="I7009" s="99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</row>
    <row r="7010" spans="4:35">
      <c r="D7010" s="1"/>
      <c r="E7010" s="1"/>
      <c r="F7010" s="1"/>
      <c r="G7010" s="1"/>
      <c r="H7010" s="1"/>
      <c r="I7010" s="99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</row>
    <row r="7011" spans="4:35">
      <c r="D7011" s="1"/>
      <c r="E7011" s="1"/>
      <c r="F7011" s="1"/>
      <c r="G7011" s="1"/>
      <c r="H7011" s="1"/>
      <c r="I7011" s="99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</row>
    <row r="7012" spans="4:35">
      <c r="D7012" s="1"/>
      <c r="E7012" s="1"/>
      <c r="F7012" s="1"/>
      <c r="G7012" s="1"/>
      <c r="H7012" s="1"/>
      <c r="I7012" s="99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</row>
    <row r="7013" spans="4:35">
      <c r="D7013" s="1"/>
      <c r="E7013" s="1"/>
      <c r="F7013" s="1"/>
      <c r="G7013" s="1"/>
      <c r="H7013" s="1"/>
      <c r="I7013" s="99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</row>
    <row r="7014" spans="4:35">
      <c r="D7014" s="1"/>
      <c r="E7014" s="1"/>
      <c r="F7014" s="1"/>
      <c r="G7014" s="1"/>
      <c r="H7014" s="1"/>
      <c r="I7014" s="99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</row>
    <row r="7015" spans="4:35">
      <c r="D7015" s="1"/>
      <c r="E7015" s="1"/>
      <c r="F7015" s="1"/>
      <c r="G7015" s="1"/>
      <c r="H7015" s="1"/>
      <c r="I7015" s="99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</row>
    <row r="7016" spans="4:35">
      <c r="D7016" s="1"/>
      <c r="E7016" s="1"/>
      <c r="F7016" s="1"/>
      <c r="G7016" s="1"/>
      <c r="H7016" s="1"/>
      <c r="I7016" s="99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</row>
    <row r="7017" spans="4:35">
      <c r="D7017" s="1"/>
      <c r="E7017" s="1"/>
      <c r="F7017" s="1"/>
      <c r="G7017" s="1"/>
      <c r="H7017" s="1"/>
      <c r="I7017" s="99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</row>
    <row r="7018" spans="4:35">
      <c r="D7018" s="1"/>
      <c r="E7018" s="1"/>
      <c r="F7018" s="1"/>
      <c r="G7018" s="1"/>
      <c r="H7018" s="1"/>
      <c r="I7018" s="99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</row>
    <row r="7019" spans="4:35">
      <c r="D7019" s="1"/>
      <c r="E7019" s="1"/>
      <c r="F7019" s="1"/>
      <c r="G7019" s="1"/>
      <c r="H7019" s="1"/>
      <c r="I7019" s="99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</row>
    <row r="7020" spans="4:35">
      <c r="D7020" s="1"/>
      <c r="E7020" s="1"/>
      <c r="F7020" s="1"/>
      <c r="G7020" s="1"/>
      <c r="H7020" s="1"/>
      <c r="I7020" s="99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</row>
    <row r="7021" spans="4:35">
      <c r="D7021" s="1"/>
      <c r="E7021" s="1"/>
      <c r="F7021" s="1"/>
      <c r="G7021" s="1"/>
      <c r="H7021" s="1"/>
      <c r="I7021" s="99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</row>
    <row r="7022" spans="4:35">
      <c r="D7022" s="1"/>
      <c r="E7022" s="1"/>
      <c r="F7022" s="1"/>
      <c r="G7022" s="1"/>
      <c r="H7022" s="1"/>
      <c r="I7022" s="99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</row>
    <row r="7023" spans="4:35">
      <c r="D7023" s="1"/>
      <c r="E7023" s="1"/>
      <c r="F7023" s="1"/>
      <c r="G7023" s="1"/>
      <c r="H7023" s="1"/>
      <c r="I7023" s="99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</row>
    <row r="7024" spans="4:35">
      <c r="D7024" s="1"/>
      <c r="E7024" s="1"/>
      <c r="F7024" s="1"/>
      <c r="G7024" s="1"/>
      <c r="H7024" s="1"/>
      <c r="I7024" s="99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</row>
    <row r="7025" spans="4:35">
      <c r="D7025" s="1"/>
      <c r="E7025" s="1"/>
      <c r="F7025" s="1"/>
      <c r="G7025" s="1"/>
      <c r="H7025" s="1"/>
      <c r="I7025" s="99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</row>
    <row r="7026" spans="4:35">
      <c r="D7026" s="1"/>
      <c r="E7026" s="1"/>
      <c r="F7026" s="1"/>
      <c r="G7026" s="1"/>
      <c r="H7026" s="1"/>
      <c r="I7026" s="99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</row>
    <row r="7027" spans="4:35">
      <c r="D7027" s="1"/>
      <c r="E7027" s="1"/>
      <c r="F7027" s="1"/>
      <c r="G7027" s="1"/>
      <c r="H7027" s="1"/>
      <c r="I7027" s="99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</row>
    <row r="7028" spans="4:35">
      <c r="D7028" s="1"/>
      <c r="E7028" s="1"/>
      <c r="F7028" s="1"/>
      <c r="G7028" s="1"/>
      <c r="H7028" s="1"/>
      <c r="I7028" s="99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</row>
    <row r="7029" spans="4:35">
      <c r="D7029" s="1"/>
      <c r="E7029" s="1"/>
      <c r="F7029" s="1"/>
      <c r="G7029" s="1"/>
      <c r="H7029" s="1"/>
      <c r="I7029" s="99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</row>
    <row r="7030" spans="4:35">
      <c r="D7030" s="1"/>
      <c r="E7030" s="1"/>
      <c r="F7030" s="1"/>
      <c r="G7030" s="1"/>
      <c r="H7030" s="1"/>
      <c r="I7030" s="99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</row>
    <row r="7031" spans="4:35">
      <c r="D7031" s="1"/>
      <c r="E7031" s="1"/>
      <c r="F7031" s="1"/>
      <c r="G7031" s="1"/>
      <c r="H7031" s="1"/>
      <c r="I7031" s="99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</row>
    <row r="7032" spans="4:35">
      <c r="D7032" s="1"/>
      <c r="E7032" s="1"/>
      <c r="F7032" s="1"/>
      <c r="G7032" s="1"/>
      <c r="H7032" s="1"/>
      <c r="I7032" s="99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</row>
    <row r="7033" spans="4:35">
      <c r="D7033" s="1"/>
      <c r="E7033" s="1"/>
      <c r="F7033" s="1"/>
      <c r="G7033" s="1"/>
      <c r="H7033" s="1"/>
      <c r="I7033" s="99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</row>
    <row r="7034" spans="4:35">
      <c r="D7034" s="1"/>
      <c r="E7034" s="1"/>
      <c r="F7034" s="1"/>
      <c r="G7034" s="1"/>
      <c r="H7034" s="1"/>
      <c r="I7034" s="99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</row>
    <row r="7035" spans="4:35">
      <c r="D7035" s="1"/>
      <c r="E7035" s="1"/>
      <c r="F7035" s="1"/>
      <c r="G7035" s="1"/>
      <c r="H7035" s="1"/>
      <c r="I7035" s="99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</row>
    <row r="7036" spans="4:35">
      <c r="D7036" s="1"/>
      <c r="E7036" s="1"/>
      <c r="F7036" s="1"/>
      <c r="G7036" s="1"/>
      <c r="H7036" s="1"/>
      <c r="I7036" s="99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</row>
    <row r="7037" spans="4:35">
      <c r="D7037" s="1"/>
      <c r="E7037" s="1"/>
      <c r="F7037" s="1"/>
      <c r="G7037" s="1"/>
      <c r="H7037" s="1"/>
      <c r="I7037" s="99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</row>
    <row r="7038" spans="4:35">
      <c r="D7038" s="1"/>
      <c r="E7038" s="1"/>
      <c r="F7038" s="1"/>
      <c r="G7038" s="1"/>
      <c r="H7038" s="1"/>
      <c r="I7038" s="99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</row>
    <row r="7039" spans="4:35">
      <c r="D7039" s="1"/>
      <c r="E7039" s="1"/>
      <c r="F7039" s="1"/>
      <c r="G7039" s="1"/>
      <c r="H7039" s="1"/>
      <c r="I7039" s="99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</row>
    <row r="7040" spans="4:35">
      <c r="D7040" s="1"/>
      <c r="E7040" s="1"/>
      <c r="F7040" s="1"/>
      <c r="G7040" s="1"/>
      <c r="H7040" s="1"/>
      <c r="I7040" s="99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</row>
    <row r="7041" spans="4:35">
      <c r="D7041" s="1"/>
      <c r="E7041" s="1"/>
      <c r="F7041" s="1"/>
      <c r="G7041" s="1"/>
      <c r="H7041" s="1"/>
      <c r="I7041" s="99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</row>
    <row r="7042" spans="4:35">
      <c r="D7042" s="1"/>
      <c r="E7042" s="1"/>
      <c r="F7042" s="1"/>
      <c r="G7042" s="1"/>
      <c r="H7042" s="1"/>
      <c r="I7042" s="99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</row>
    <row r="7043" spans="4:35">
      <c r="D7043" s="1"/>
      <c r="E7043" s="1"/>
      <c r="F7043" s="1"/>
      <c r="G7043" s="1"/>
      <c r="H7043" s="1"/>
      <c r="I7043" s="99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</row>
    <row r="7044" spans="4:35">
      <c r="D7044" s="1"/>
      <c r="E7044" s="1"/>
      <c r="F7044" s="1"/>
      <c r="G7044" s="1"/>
      <c r="H7044" s="1"/>
      <c r="I7044" s="99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</row>
    <row r="7045" spans="4:35">
      <c r="D7045" s="1"/>
      <c r="E7045" s="1"/>
      <c r="F7045" s="1"/>
      <c r="G7045" s="1"/>
      <c r="H7045" s="1"/>
      <c r="I7045" s="99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</row>
    <row r="7046" spans="4:35">
      <c r="D7046" s="1"/>
      <c r="E7046" s="1"/>
      <c r="F7046" s="1"/>
      <c r="G7046" s="1"/>
      <c r="H7046" s="1"/>
      <c r="I7046" s="99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</row>
    <row r="7047" spans="4:35">
      <c r="D7047" s="1"/>
      <c r="E7047" s="1"/>
      <c r="F7047" s="1"/>
      <c r="G7047" s="1"/>
      <c r="H7047" s="1"/>
      <c r="I7047" s="99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</row>
    <row r="7048" spans="4:35">
      <c r="D7048" s="1"/>
      <c r="E7048" s="1"/>
      <c r="F7048" s="1"/>
      <c r="G7048" s="1"/>
      <c r="H7048" s="1"/>
      <c r="I7048" s="99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</row>
    <row r="7049" spans="4:35">
      <c r="D7049" s="1"/>
      <c r="E7049" s="1"/>
      <c r="F7049" s="1"/>
      <c r="G7049" s="1"/>
      <c r="H7049" s="1"/>
      <c r="I7049" s="99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</row>
    <row r="7050" spans="4:35">
      <c r="D7050" s="1"/>
      <c r="E7050" s="1"/>
      <c r="F7050" s="1"/>
      <c r="G7050" s="1"/>
      <c r="H7050" s="1"/>
      <c r="I7050" s="99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</row>
    <row r="7051" spans="4:35">
      <c r="D7051" s="1"/>
      <c r="E7051" s="1"/>
      <c r="F7051" s="1"/>
      <c r="G7051" s="1"/>
      <c r="H7051" s="1"/>
      <c r="I7051" s="99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</row>
    <row r="7052" spans="4:35">
      <c r="D7052" s="1"/>
      <c r="E7052" s="1"/>
      <c r="F7052" s="1"/>
      <c r="G7052" s="1"/>
      <c r="H7052" s="1"/>
      <c r="I7052" s="99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</row>
    <row r="7053" spans="4:35">
      <c r="D7053" s="1"/>
      <c r="E7053" s="1"/>
      <c r="F7053" s="1"/>
      <c r="G7053" s="1"/>
      <c r="H7053" s="1"/>
      <c r="I7053" s="99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</row>
    <row r="7054" spans="4:35">
      <c r="D7054" s="1"/>
      <c r="E7054" s="1"/>
      <c r="F7054" s="1"/>
      <c r="G7054" s="1"/>
      <c r="H7054" s="1"/>
      <c r="I7054" s="99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</row>
    <row r="7055" spans="4:35">
      <c r="D7055" s="1"/>
      <c r="E7055" s="1"/>
      <c r="F7055" s="1"/>
      <c r="G7055" s="1"/>
      <c r="H7055" s="1"/>
      <c r="I7055" s="99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</row>
    <row r="7056" spans="4:35">
      <c r="D7056" s="1"/>
      <c r="E7056" s="1"/>
      <c r="F7056" s="1"/>
      <c r="G7056" s="1"/>
      <c r="H7056" s="1"/>
      <c r="I7056" s="99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</row>
    <row r="7057" spans="4:35">
      <c r="D7057" s="1"/>
      <c r="E7057" s="1"/>
      <c r="F7057" s="1"/>
      <c r="G7057" s="1"/>
      <c r="H7057" s="1"/>
      <c r="I7057" s="99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</row>
    <row r="7058" spans="4:35">
      <c r="D7058" s="1"/>
      <c r="E7058" s="1"/>
      <c r="F7058" s="1"/>
      <c r="G7058" s="1"/>
      <c r="H7058" s="1"/>
      <c r="I7058" s="99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</row>
    <row r="7059" spans="4:35">
      <c r="D7059" s="1"/>
      <c r="E7059" s="1"/>
      <c r="F7059" s="1"/>
      <c r="G7059" s="1"/>
      <c r="H7059" s="1"/>
      <c r="I7059" s="99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</row>
    <row r="7060" spans="4:35">
      <c r="D7060" s="1"/>
      <c r="E7060" s="1"/>
      <c r="F7060" s="1"/>
      <c r="G7060" s="1"/>
      <c r="H7060" s="1"/>
      <c r="I7060" s="99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</row>
    <row r="7061" spans="4:35">
      <c r="D7061" s="1"/>
      <c r="E7061" s="1"/>
      <c r="F7061" s="1"/>
      <c r="G7061" s="1"/>
      <c r="H7061" s="1"/>
      <c r="I7061" s="99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</row>
    <row r="7062" spans="4:35">
      <c r="D7062" s="1"/>
      <c r="E7062" s="1"/>
      <c r="F7062" s="1"/>
      <c r="G7062" s="1"/>
      <c r="H7062" s="1"/>
      <c r="I7062" s="99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</row>
    <row r="7063" spans="4:35">
      <c r="D7063" s="1"/>
      <c r="E7063" s="1"/>
      <c r="F7063" s="1"/>
      <c r="G7063" s="1"/>
      <c r="H7063" s="1"/>
      <c r="I7063" s="99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</row>
    <row r="7064" spans="4:35">
      <c r="D7064" s="1"/>
      <c r="E7064" s="1"/>
      <c r="F7064" s="1"/>
      <c r="G7064" s="1"/>
      <c r="H7064" s="1"/>
      <c r="I7064" s="99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</row>
    <row r="7065" spans="4:35">
      <c r="D7065" s="1"/>
      <c r="E7065" s="1"/>
      <c r="F7065" s="1"/>
      <c r="G7065" s="1"/>
      <c r="H7065" s="1"/>
      <c r="I7065" s="99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</row>
    <row r="7066" spans="4:35">
      <c r="D7066" s="1"/>
      <c r="E7066" s="1"/>
      <c r="F7066" s="1"/>
      <c r="G7066" s="1"/>
      <c r="H7066" s="1"/>
      <c r="I7066" s="99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</row>
    <row r="7067" spans="4:35">
      <c r="D7067" s="1"/>
      <c r="E7067" s="1"/>
      <c r="F7067" s="1"/>
      <c r="G7067" s="1"/>
      <c r="H7067" s="1"/>
      <c r="I7067" s="99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</row>
    <row r="7068" spans="4:35">
      <c r="D7068" s="1"/>
      <c r="E7068" s="1"/>
      <c r="F7068" s="1"/>
      <c r="G7068" s="1"/>
      <c r="H7068" s="1"/>
      <c r="I7068" s="99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</row>
    <row r="7069" spans="4:35">
      <c r="D7069" s="1"/>
      <c r="E7069" s="1"/>
      <c r="F7069" s="1"/>
      <c r="G7069" s="1"/>
      <c r="H7069" s="1"/>
      <c r="I7069" s="99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</row>
    <row r="7070" spans="4:35">
      <c r="D7070" s="1"/>
      <c r="E7070" s="1"/>
      <c r="F7070" s="1"/>
      <c r="G7070" s="1"/>
      <c r="H7070" s="1"/>
      <c r="I7070" s="99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</row>
    <row r="7071" spans="4:35">
      <c r="D7071" s="1"/>
      <c r="E7071" s="1"/>
      <c r="F7071" s="1"/>
      <c r="G7071" s="1"/>
      <c r="H7071" s="1"/>
      <c r="I7071" s="99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</row>
    <row r="7072" spans="4:35">
      <c r="D7072" s="1"/>
      <c r="E7072" s="1"/>
      <c r="F7072" s="1"/>
      <c r="G7072" s="1"/>
      <c r="H7072" s="1"/>
      <c r="I7072" s="99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</row>
    <row r="7073" spans="4:35">
      <c r="D7073" s="1"/>
      <c r="E7073" s="1"/>
      <c r="F7073" s="1"/>
      <c r="G7073" s="1"/>
      <c r="H7073" s="1"/>
      <c r="I7073" s="99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</row>
    <row r="7074" spans="4:35">
      <c r="D7074" s="1"/>
      <c r="E7074" s="1"/>
      <c r="F7074" s="1"/>
      <c r="G7074" s="1"/>
      <c r="H7074" s="1"/>
      <c r="I7074" s="99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</row>
    <row r="7075" spans="4:35">
      <c r="D7075" s="1"/>
      <c r="E7075" s="1"/>
      <c r="F7075" s="1"/>
      <c r="G7075" s="1"/>
      <c r="H7075" s="1"/>
      <c r="I7075" s="99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</row>
    <row r="7076" spans="4:35">
      <c r="D7076" s="1"/>
      <c r="E7076" s="1"/>
      <c r="F7076" s="1"/>
      <c r="G7076" s="1"/>
      <c r="H7076" s="1"/>
      <c r="I7076" s="99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</row>
    <row r="7077" spans="4:35">
      <c r="D7077" s="1"/>
      <c r="E7077" s="1"/>
      <c r="F7077" s="1"/>
      <c r="G7077" s="1"/>
      <c r="H7077" s="1"/>
      <c r="I7077" s="99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</row>
    <row r="7078" spans="4:35">
      <c r="D7078" s="1"/>
      <c r="E7078" s="1"/>
      <c r="F7078" s="1"/>
      <c r="G7078" s="1"/>
      <c r="H7078" s="1"/>
      <c r="I7078" s="99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</row>
    <row r="7079" spans="4:35">
      <c r="D7079" s="1"/>
      <c r="E7079" s="1"/>
      <c r="F7079" s="1"/>
      <c r="G7079" s="1"/>
      <c r="H7079" s="1"/>
      <c r="I7079" s="99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</row>
    <row r="7080" spans="4:35">
      <c r="D7080" s="1"/>
      <c r="E7080" s="1"/>
      <c r="F7080" s="1"/>
      <c r="G7080" s="1"/>
      <c r="H7080" s="1"/>
      <c r="I7080" s="99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</row>
    <row r="7081" spans="4:35">
      <c r="D7081" s="1"/>
      <c r="E7081" s="1"/>
      <c r="F7081" s="1"/>
      <c r="G7081" s="1"/>
      <c r="H7081" s="1"/>
      <c r="I7081" s="99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</row>
    <row r="7082" spans="4:35">
      <c r="D7082" s="1"/>
      <c r="E7082" s="1"/>
      <c r="F7082" s="1"/>
      <c r="G7082" s="1"/>
      <c r="H7082" s="1"/>
      <c r="I7082" s="99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</row>
    <row r="7083" spans="4:35">
      <c r="D7083" s="1"/>
      <c r="E7083" s="1"/>
      <c r="F7083" s="1"/>
      <c r="G7083" s="1"/>
      <c r="H7083" s="1"/>
      <c r="I7083" s="99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</row>
    <row r="7084" spans="4:35">
      <c r="D7084" s="1"/>
      <c r="E7084" s="1"/>
      <c r="F7084" s="1"/>
      <c r="G7084" s="1"/>
      <c r="H7084" s="1"/>
      <c r="I7084" s="99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</row>
    <row r="7085" spans="4:35">
      <c r="D7085" s="1"/>
      <c r="E7085" s="1"/>
      <c r="F7085" s="1"/>
      <c r="G7085" s="1"/>
      <c r="H7085" s="1"/>
      <c r="I7085" s="99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</row>
    <row r="7086" spans="4:35">
      <c r="D7086" s="1"/>
      <c r="E7086" s="1"/>
      <c r="F7086" s="1"/>
      <c r="G7086" s="1"/>
      <c r="H7086" s="1"/>
      <c r="I7086" s="99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</row>
    <row r="7087" spans="4:35">
      <c r="D7087" s="1"/>
      <c r="E7087" s="1"/>
      <c r="F7087" s="1"/>
      <c r="G7087" s="1"/>
      <c r="H7087" s="1"/>
      <c r="I7087" s="99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</row>
    <row r="7088" spans="4:35">
      <c r="D7088" s="1"/>
      <c r="E7088" s="1"/>
      <c r="F7088" s="1"/>
      <c r="G7088" s="1"/>
      <c r="H7088" s="1"/>
      <c r="I7088" s="99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</row>
    <row r="7089" spans="4:35">
      <c r="D7089" s="1"/>
      <c r="E7089" s="1"/>
      <c r="F7089" s="1"/>
      <c r="G7089" s="1"/>
      <c r="H7089" s="1"/>
      <c r="I7089" s="99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</row>
    <row r="7090" spans="4:35">
      <c r="D7090" s="1"/>
      <c r="E7090" s="1"/>
      <c r="F7090" s="1"/>
      <c r="G7090" s="1"/>
      <c r="H7090" s="1"/>
      <c r="I7090" s="99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</row>
    <row r="7091" spans="4:35">
      <c r="D7091" s="1"/>
      <c r="E7091" s="1"/>
      <c r="F7091" s="1"/>
      <c r="G7091" s="1"/>
      <c r="H7091" s="1"/>
      <c r="I7091" s="99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</row>
    <row r="7092" spans="4:35">
      <c r="D7092" s="1"/>
      <c r="E7092" s="1"/>
      <c r="F7092" s="1"/>
      <c r="G7092" s="1"/>
      <c r="H7092" s="1"/>
      <c r="I7092" s="99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</row>
    <row r="7093" spans="4:35">
      <c r="D7093" s="1"/>
      <c r="E7093" s="1"/>
      <c r="F7093" s="1"/>
      <c r="G7093" s="1"/>
      <c r="H7093" s="1"/>
      <c r="I7093" s="99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</row>
    <row r="7094" spans="4:35">
      <c r="D7094" s="1"/>
      <c r="E7094" s="1"/>
      <c r="F7094" s="1"/>
      <c r="G7094" s="1"/>
      <c r="H7094" s="1"/>
      <c r="I7094" s="99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</row>
    <row r="7095" spans="4:35">
      <c r="D7095" s="1"/>
      <c r="E7095" s="1"/>
      <c r="F7095" s="1"/>
      <c r="G7095" s="1"/>
      <c r="H7095" s="1"/>
      <c r="I7095" s="99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</row>
    <row r="7096" spans="4:35">
      <c r="D7096" s="1"/>
      <c r="E7096" s="1"/>
      <c r="F7096" s="1"/>
      <c r="G7096" s="1"/>
      <c r="H7096" s="1"/>
      <c r="I7096" s="99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</row>
    <row r="7097" spans="4:35">
      <c r="D7097" s="1"/>
      <c r="E7097" s="1"/>
      <c r="F7097" s="1"/>
      <c r="G7097" s="1"/>
      <c r="H7097" s="1"/>
      <c r="I7097" s="99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</row>
    <row r="7098" spans="4:35">
      <c r="D7098" s="1"/>
      <c r="E7098" s="1"/>
      <c r="F7098" s="1"/>
      <c r="G7098" s="1"/>
      <c r="H7098" s="1"/>
      <c r="I7098" s="99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</row>
    <row r="7099" spans="4:35">
      <c r="D7099" s="1"/>
      <c r="E7099" s="1"/>
      <c r="F7099" s="1"/>
      <c r="G7099" s="1"/>
      <c r="H7099" s="1"/>
      <c r="I7099" s="99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</row>
    <row r="7100" spans="4:35">
      <c r="D7100" s="1"/>
      <c r="E7100" s="1"/>
      <c r="F7100" s="1"/>
      <c r="G7100" s="1"/>
      <c r="H7100" s="1"/>
      <c r="I7100" s="99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</row>
    <row r="7101" spans="4:35">
      <c r="D7101" s="1"/>
      <c r="E7101" s="1"/>
      <c r="F7101" s="1"/>
      <c r="G7101" s="1"/>
      <c r="H7101" s="1"/>
      <c r="I7101" s="99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</row>
    <row r="7102" spans="4:35">
      <c r="D7102" s="1"/>
      <c r="E7102" s="1"/>
      <c r="F7102" s="1"/>
      <c r="G7102" s="1"/>
      <c r="H7102" s="1"/>
      <c r="I7102" s="99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</row>
    <row r="7103" spans="4:35">
      <c r="D7103" s="1"/>
      <c r="E7103" s="1"/>
      <c r="F7103" s="1"/>
      <c r="G7103" s="1"/>
      <c r="H7103" s="1"/>
      <c r="I7103" s="99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</row>
    <row r="7104" spans="4:35">
      <c r="D7104" s="1"/>
      <c r="E7104" s="1"/>
      <c r="F7104" s="1"/>
      <c r="G7104" s="1"/>
      <c r="H7104" s="1"/>
      <c r="I7104" s="99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</row>
    <row r="7105" spans="4:35">
      <c r="D7105" s="1"/>
      <c r="E7105" s="1"/>
      <c r="F7105" s="1"/>
      <c r="G7105" s="1"/>
      <c r="H7105" s="1"/>
      <c r="I7105" s="99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</row>
    <row r="7106" spans="4:35">
      <c r="D7106" s="1"/>
      <c r="E7106" s="1"/>
      <c r="F7106" s="1"/>
      <c r="G7106" s="1"/>
      <c r="H7106" s="1"/>
      <c r="I7106" s="99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</row>
    <row r="7107" spans="4:35">
      <c r="D7107" s="1"/>
      <c r="E7107" s="1"/>
      <c r="F7107" s="1"/>
      <c r="G7107" s="1"/>
      <c r="H7107" s="1"/>
      <c r="I7107" s="99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</row>
    <row r="7108" spans="4:35">
      <c r="D7108" s="1"/>
      <c r="E7108" s="1"/>
      <c r="F7108" s="1"/>
      <c r="G7108" s="1"/>
      <c r="H7108" s="1"/>
      <c r="I7108" s="99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</row>
    <row r="7109" spans="4:35">
      <c r="D7109" s="1"/>
      <c r="E7109" s="1"/>
      <c r="F7109" s="1"/>
      <c r="G7109" s="1"/>
      <c r="H7109" s="1"/>
      <c r="I7109" s="99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</row>
    <row r="7110" spans="4:35">
      <c r="D7110" s="1"/>
      <c r="E7110" s="1"/>
      <c r="F7110" s="1"/>
      <c r="G7110" s="1"/>
      <c r="H7110" s="1"/>
      <c r="I7110" s="99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</row>
    <row r="7111" spans="4:35">
      <c r="D7111" s="1"/>
      <c r="E7111" s="1"/>
      <c r="F7111" s="1"/>
      <c r="G7111" s="1"/>
      <c r="H7111" s="1"/>
      <c r="I7111" s="99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</row>
    <row r="7112" spans="4:35">
      <c r="D7112" s="1"/>
      <c r="E7112" s="1"/>
      <c r="F7112" s="1"/>
      <c r="G7112" s="1"/>
      <c r="H7112" s="1"/>
      <c r="I7112" s="99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</row>
    <row r="7113" spans="4:35">
      <c r="D7113" s="1"/>
      <c r="E7113" s="1"/>
      <c r="F7113" s="1"/>
      <c r="G7113" s="1"/>
      <c r="H7113" s="1"/>
      <c r="I7113" s="99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</row>
    <row r="7114" spans="4:35">
      <c r="D7114" s="1"/>
      <c r="E7114" s="1"/>
      <c r="F7114" s="1"/>
      <c r="G7114" s="1"/>
      <c r="H7114" s="1"/>
      <c r="I7114" s="99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</row>
    <row r="7115" spans="4:35">
      <c r="D7115" s="1"/>
      <c r="E7115" s="1"/>
      <c r="F7115" s="1"/>
      <c r="G7115" s="1"/>
      <c r="H7115" s="1"/>
      <c r="I7115" s="99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</row>
    <row r="7116" spans="4:35">
      <c r="D7116" s="1"/>
      <c r="E7116" s="1"/>
      <c r="F7116" s="1"/>
      <c r="G7116" s="1"/>
      <c r="H7116" s="1"/>
      <c r="I7116" s="99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</row>
    <row r="7117" spans="4:35">
      <c r="D7117" s="1"/>
      <c r="E7117" s="1"/>
      <c r="F7117" s="1"/>
      <c r="G7117" s="1"/>
      <c r="H7117" s="1"/>
      <c r="I7117" s="99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</row>
    <row r="7118" spans="4:35">
      <c r="D7118" s="1"/>
      <c r="E7118" s="1"/>
      <c r="F7118" s="1"/>
      <c r="G7118" s="1"/>
      <c r="H7118" s="1"/>
      <c r="I7118" s="99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</row>
    <row r="7119" spans="4:35">
      <c r="D7119" s="1"/>
      <c r="E7119" s="1"/>
      <c r="F7119" s="1"/>
      <c r="G7119" s="1"/>
      <c r="H7119" s="1"/>
      <c r="I7119" s="99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</row>
    <row r="7120" spans="4:35">
      <c r="D7120" s="1"/>
      <c r="E7120" s="1"/>
      <c r="F7120" s="1"/>
      <c r="G7120" s="1"/>
      <c r="H7120" s="1"/>
      <c r="I7120" s="99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</row>
    <row r="7121" spans="4:35">
      <c r="D7121" s="1"/>
      <c r="E7121" s="1"/>
      <c r="F7121" s="1"/>
      <c r="G7121" s="1"/>
      <c r="H7121" s="1"/>
      <c r="I7121" s="99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</row>
    <row r="7122" spans="4:35">
      <c r="D7122" s="1"/>
      <c r="E7122" s="1"/>
      <c r="F7122" s="1"/>
      <c r="G7122" s="1"/>
      <c r="H7122" s="1"/>
      <c r="I7122" s="99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</row>
    <row r="7123" spans="4:35">
      <c r="D7123" s="1"/>
      <c r="E7123" s="1"/>
      <c r="F7123" s="1"/>
      <c r="G7123" s="1"/>
      <c r="H7123" s="1"/>
      <c r="I7123" s="99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</row>
    <row r="7124" spans="4:35">
      <c r="D7124" s="1"/>
      <c r="E7124" s="1"/>
      <c r="F7124" s="1"/>
      <c r="G7124" s="1"/>
      <c r="H7124" s="1"/>
      <c r="I7124" s="99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</row>
    <row r="7125" spans="4:35">
      <c r="D7125" s="1"/>
      <c r="E7125" s="1"/>
      <c r="F7125" s="1"/>
      <c r="G7125" s="1"/>
      <c r="H7125" s="1"/>
      <c r="I7125" s="99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</row>
    <row r="7126" spans="4:35">
      <c r="D7126" s="1"/>
      <c r="E7126" s="1"/>
      <c r="F7126" s="1"/>
      <c r="G7126" s="1"/>
      <c r="H7126" s="1"/>
      <c r="I7126" s="99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</row>
    <row r="7127" spans="4:35">
      <c r="D7127" s="1"/>
      <c r="E7127" s="1"/>
      <c r="F7127" s="1"/>
      <c r="G7127" s="1"/>
      <c r="H7127" s="1"/>
      <c r="I7127" s="99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</row>
    <row r="7128" spans="4:35">
      <c r="D7128" s="1"/>
      <c r="E7128" s="1"/>
      <c r="F7128" s="1"/>
      <c r="G7128" s="1"/>
      <c r="H7128" s="1"/>
      <c r="I7128" s="99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</row>
    <row r="7129" spans="4:35">
      <c r="D7129" s="1"/>
      <c r="E7129" s="1"/>
      <c r="F7129" s="1"/>
      <c r="G7129" s="1"/>
      <c r="H7129" s="1"/>
      <c r="I7129" s="99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</row>
    <row r="7130" spans="4:35">
      <c r="D7130" s="1"/>
      <c r="E7130" s="1"/>
      <c r="F7130" s="1"/>
      <c r="G7130" s="1"/>
      <c r="H7130" s="1"/>
      <c r="I7130" s="99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</row>
    <row r="7131" spans="4:35">
      <c r="D7131" s="1"/>
      <c r="E7131" s="1"/>
      <c r="F7131" s="1"/>
      <c r="G7131" s="1"/>
      <c r="H7131" s="1"/>
      <c r="I7131" s="99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</row>
    <row r="7132" spans="4:35">
      <c r="D7132" s="1"/>
      <c r="E7132" s="1"/>
      <c r="F7132" s="1"/>
      <c r="G7132" s="1"/>
      <c r="H7132" s="1"/>
      <c r="I7132" s="99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</row>
    <row r="7133" spans="4:35">
      <c r="D7133" s="1"/>
      <c r="E7133" s="1"/>
      <c r="F7133" s="1"/>
      <c r="G7133" s="1"/>
      <c r="H7133" s="1"/>
      <c r="I7133" s="99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</row>
    <row r="7134" spans="4:35">
      <c r="D7134" s="1"/>
      <c r="E7134" s="1"/>
      <c r="F7134" s="1"/>
      <c r="G7134" s="1"/>
      <c r="H7134" s="1"/>
      <c r="I7134" s="99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</row>
    <row r="7135" spans="4:35">
      <c r="D7135" s="1"/>
      <c r="E7135" s="1"/>
      <c r="F7135" s="1"/>
      <c r="G7135" s="1"/>
      <c r="H7135" s="1"/>
      <c r="I7135" s="99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</row>
    <row r="7136" spans="4:35">
      <c r="D7136" s="1"/>
      <c r="E7136" s="1"/>
      <c r="F7136" s="1"/>
      <c r="G7136" s="1"/>
      <c r="H7136" s="1"/>
      <c r="I7136" s="99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</row>
    <row r="7137" spans="4:35">
      <c r="D7137" s="1"/>
      <c r="E7137" s="1"/>
      <c r="F7137" s="1"/>
      <c r="G7137" s="1"/>
      <c r="H7137" s="1"/>
      <c r="I7137" s="99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</row>
    <row r="7138" spans="4:35">
      <c r="D7138" s="1"/>
      <c r="E7138" s="1"/>
      <c r="F7138" s="1"/>
      <c r="G7138" s="1"/>
      <c r="H7138" s="1"/>
      <c r="I7138" s="99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</row>
    <row r="7139" spans="4:35">
      <c r="D7139" s="1"/>
      <c r="E7139" s="1"/>
      <c r="F7139" s="1"/>
      <c r="G7139" s="1"/>
      <c r="H7139" s="1"/>
      <c r="I7139" s="99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</row>
    <row r="7140" spans="4:35">
      <c r="D7140" s="1"/>
      <c r="E7140" s="1"/>
      <c r="F7140" s="1"/>
      <c r="G7140" s="1"/>
      <c r="H7140" s="1"/>
      <c r="I7140" s="99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</row>
    <row r="7141" spans="4:35">
      <c r="D7141" s="1"/>
      <c r="E7141" s="1"/>
      <c r="F7141" s="1"/>
      <c r="G7141" s="1"/>
      <c r="H7141" s="1"/>
      <c r="I7141" s="99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</row>
    <row r="7142" spans="4:35">
      <c r="D7142" s="1"/>
      <c r="E7142" s="1"/>
      <c r="F7142" s="1"/>
      <c r="G7142" s="1"/>
      <c r="H7142" s="1"/>
      <c r="I7142" s="99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</row>
    <row r="7143" spans="4:35">
      <c r="D7143" s="1"/>
      <c r="E7143" s="1"/>
      <c r="F7143" s="1"/>
      <c r="G7143" s="1"/>
      <c r="H7143" s="1"/>
      <c r="I7143" s="99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</row>
    <row r="7144" spans="4:35">
      <c r="D7144" s="1"/>
      <c r="E7144" s="1"/>
      <c r="F7144" s="1"/>
      <c r="G7144" s="1"/>
      <c r="H7144" s="1"/>
      <c r="I7144" s="99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</row>
    <row r="7145" spans="4:35">
      <c r="D7145" s="1"/>
      <c r="E7145" s="1"/>
      <c r="F7145" s="1"/>
      <c r="G7145" s="1"/>
      <c r="H7145" s="1"/>
      <c r="I7145" s="99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</row>
    <row r="7146" spans="4:35">
      <c r="D7146" s="1"/>
      <c r="E7146" s="1"/>
      <c r="F7146" s="1"/>
      <c r="G7146" s="1"/>
      <c r="H7146" s="1"/>
      <c r="I7146" s="99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</row>
    <row r="7147" spans="4:35">
      <c r="D7147" s="1"/>
      <c r="E7147" s="1"/>
      <c r="F7147" s="1"/>
      <c r="G7147" s="1"/>
      <c r="H7147" s="1"/>
      <c r="I7147" s="99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</row>
    <row r="7148" spans="4:35">
      <c r="D7148" s="1"/>
      <c r="E7148" s="1"/>
      <c r="F7148" s="1"/>
      <c r="G7148" s="1"/>
      <c r="H7148" s="1"/>
      <c r="I7148" s="99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</row>
    <row r="7149" spans="4:35">
      <c r="D7149" s="1"/>
      <c r="E7149" s="1"/>
      <c r="F7149" s="1"/>
      <c r="G7149" s="1"/>
      <c r="H7149" s="1"/>
      <c r="I7149" s="99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</row>
    <row r="7150" spans="4:35">
      <c r="D7150" s="1"/>
      <c r="E7150" s="1"/>
      <c r="F7150" s="1"/>
      <c r="G7150" s="1"/>
      <c r="H7150" s="1"/>
      <c r="I7150" s="99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</row>
    <row r="7151" spans="4:35">
      <c r="D7151" s="1"/>
      <c r="E7151" s="1"/>
      <c r="F7151" s="1"/>
      <c r="G7151" s="1"/>
      <c r="H7151" s="1"/>
      <c r="I7151" s="99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</row>
    <row r="7152" spans="4:35">
      <c r="D7152" s="1"/>
      <c r="E7152" s="1"/>
      <c r="F7152" s="1"/>
      <c r="G7152" s="1"/>
      <c r="H7152" s="1"/>
      <c r="I7152" s="99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</row>
    <row r="7153" spans="4:35">
      <c r="D7153" s="1"/>
      <c r="E7153" s="1"/>
      <c r="F7153" s="1"/>
      <c r="G7153" s="1"/>
      <c r="H7153" s="1"/>
      <c r="I7153" s="99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</row>
    <row r="7154" spans="4:35">
      <c r="D7154" s="1"/>
      <c r="E7154" s="1"/>
      <c r="F7154" s="1"/>
      <c r="G7154" s="1"/>
      <c r="H7154" s="1"/>
      <c r="I7154" s="99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</row>
    <row r="7155" spans="4:35">
      <c r="D7155" s="1"/>
      <c r="E7155" s="1"/>
      <c r="F7155" s="1"/>
      <c r="G7155" s="1"/>
      <c r="H7155" s="1"/>
      <c r="I7155" s="99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</row>
    <row r="7156" spans="4:35">
      <c r="D7156" s="1"/>
      <c r="E7156" s="1"/>
      <c r="F7156" s="1"/>
      <c r="G7156" s="1"/>
      <c r="H7156" s="1"/>
      <c r="I7156" s="99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</row>
    <row r="7157" spans="4:35">
      <c r="D7157" s="1"/>
      <c r="E7157" s="1"/>
      <c r="F7157" s="1"/>
      <c r="G7157" s="1"/>
      <c r="H7157" s="1"/>
      <c r="I7157" s="99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</row>
    <row r="7158" spans="4:35">
      <c r="D7158" s="1"/>
      <c r="E7158" s="1"/>
      <c r="F7158" s="1"/>
      <c r="G7158" s="1"/>
      <c r="H7158" s="1"/>
      <c r="I7158" s="99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</row>
    <row r="7159" spans="4:35">
      <c r="D7159" s="1"/>
      <c r="E7159" s="1"/>
      <c r="F7159" s="1"/>
      <c r="G7159" s="1"/>
      <c r="H7159" s="1"/>
      <c r="I7159" s="99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</row>
    <row r="7160" spans="4:35">
      <c r="D7160" s="1"/>
      <c r="E7160" s="1"/>
      <c r="F7160" s="1"/>
      <c r="G7160" s="1"/>
      <c r="H7160" s="1"/>
      <c r="I7160" s="99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</row>
    <row r="7161" spans="4:35">
      <c r="D7161" s="1"/>
      <c r="E7161" s="1"/>
      <c r="F7161" s="1"/>
      <c r="G7161" s="1"/>
      <c r="H7161" s="1"/>
      <c r="I7161" s="99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</row>
    <row r="7162" spans="4:35">
      <c r="D7162" s="1"/>
      <c r="E7162" s="1"/>
      <c r="F7162" s="1"/>
      <c r="G7162" s="1"/>
      <c r="H7162" s="1"/>
      <c r="I7162" s="99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</row>
    <row r="7163" spans="4:35">
      <c r="D7163" s="1"/>
      <c r="E7163" s="1"/>
      <c r="F7163" s="1"/>
      <c r="G7163" s="1"/>
      <c r="H7163" s="1"/>
      <c r="I7163" s="99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</row>
    <row r="7164" spans="4:35">
      <c r="D7164" s="1"/>
      <c r="E7164" s="1"/>
      <c r="F7164" s="1"/>
      <c r="G7164" s="1"/>
      <c r="H7164" s="1"/>
      <c r="I7164" s="99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</row>
    <row r="7165" spans="4:35">
      <c r="D7165" s="1"/>
      <c r="E7165" s="1"/>
      <c r="F7165" s="1"/>
      <c r="G7165" s="1"/>
      <c r="H7165" s="1"/>
      <c r="I7165" s="99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</row>
    <row r="7166" spans="4:35">
      <c r="D7166" s="1"/>
      <c r="E7166" s="1"/>
      <c r="F7166" s="1"/>
      <c r="G7166" s="1"/>
      <c r="H7166" s="1"/>
      <c r="I7166" s="99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</row>
    <row r="7167" spans="4:35">
      <c r="D7167" s="1"/>
      <c r="E7167" s="1"/>
      <c r="F7167" s="1"/>
      <c r="G7167" s="1"/>
      <c r="H7167" s="1"/>
      <c r="I7167" s="99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</row>
    <row r="7168" spans="4:35">
      <c r="D7168" s="1"/>
      <c r="E7168" s="1"/>
      <c r="F7168" s="1"/>
      <c r="G7168" s="1"/>
      <c r="H7168" s="1"/>
      <c r="I7168" s="99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</row>
    <row r="7169" spans="4:35">
      <c r="D7169" s="1"/>
      <c r="E7169" s="1"/>
      <c r="F7169" s="1"/>
      <c r="G7169" s="1"/>
      <c r="H7169" s="1"/>
      <c r="I7169" s="99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</row>
    <row r="7170" spans="4:35">
      <c r="D7170" s="1"/>
      <c r="E7170" s="1"/>
      <c r="F7170" s="1"/>
      <c r="G7170" s="1"/>
      <c r="H7170" s="1"/>
      <c r="I7170" s="99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</row>
    <row r="7171" spans="4:35">
      <c r="D7171" s="1"/>
      <c r="E7171" s="1"/>
      <c r="F7171" s="1"/>
      <c r="G7171" s="1"/>
      <c r="H7171" s="1"/>
      <c r="I7171" s="99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</row>
    <row r="7172" spans="4:35">
      <c r="D7172" s="1"/>
      <c r="E7172" s="1"/>
      <c r="F7172" s="1"/>
      <c r="G7172" s="1"/>
      <c r="H7172" s="1"/>
      <c r="I7172" s="99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</row>
    <row r="7173" spans="4:35">
      <c r="D7173" s="1"/>
      <c r="E7173" s="1"/>
      <c r="F7173" s="1"/>
      <c r="G7173" s="1"/>
      <c r="H7173" s="1"/>
      <c r="I7173" s="99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</row>
    <row r="7174" spans="4:35">
      <c r="D7174" s="1"/>
      <c r="E7174" s="1"/>
      <c r="F7174" s="1"/>
      <c r="G7174" s="1"/>
      <c r="H7174" s="1"/>
      <c r="I7174" s="99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</row>
    <row r="7175" spans="4:35">
      <c r="D7175" s="1"/>
      <c r="E7175" s="1"/>
      <c r="F7175" s="1"/>
      <c r="G7175" s="1"/>
      <c r="H7175" s="1"/>
      <c r="I7175" s="99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</row>
    <row r="7176" spans="4:35">
      <c r="D7176" s="1"/>
      <c r="E7176" s="1"/>
      <c r="F7176" s="1"/>
      <c r="G7176" s="1"/>
      <c r="H7176" s="1"/>
      <c r="I7176" s="99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</row>
    <row r="7177" spans="4:35">
      <c r="D7177" s="1"/>
      <c r="E7177" s="1"/>
      <c r="F7177" s="1"/>
      <c r="G7177" s="1"/>
      <c r="H7177" s="1"/>
      <c r="I7177" s="99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</row>
    <row r="7178" spans="4:35">
      <c r="D7178" s="1"/>
      <c r="E7178" s="1"/>
      <c r="F7178" s="1"/>
      <c r="G7178" s="1"/>
      <c r="H7178" s="1"/>
      <c r="I7178" s="99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</row>
    <row r="7179" spans="4:35">
      <c r="D7179" s="1"/>
      <c r="E7179" s="1"/>
      <c r="F7179" s="1"/>
      <c r="G7179" s="1"/>
      <c r="H7179" s="1"/>
      <c r="I7179" s="99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</row>
    <row r="7180" spans="4:35">
      <c r="D7180" s="1"/>
      <c r="E7180" s="1"/>
      <c r="F7180" s="1"/>
      <c r="G7180" s="1"/>
      <c r="H7180" s="1"/>
      <c r="I7180" s="99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</row>
    <row r="7181" spans="4:35">
      <c r="D7181" s="1"/>
      <c r="E7181" s="1"/>
      <c r="F7181" s="1"/>
      <c r="G7181" s="1"/>
      <c r="H7181" s="1"/>
      <c r="I7181" s="99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</row>
    <row r="7182" spans="4:35">
      <c r="D7182" s="1"/>
      <c r="E7182" s="1"/>
      <c r="F7182" s="1"/>
      <c r="G7182" s="1"/>
      <c r="H7182" s="1"/>
      <c r="I7182" s="99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</row>
    <row r="7183" spans="4:35">
      <c r="D7183" s="1"/>
      <c r="E7183" s="1"/>
      <c r="F7183" s="1"/>
      <c r="G7183" s="1"/>
      <c r="H7183" s="1"/>
      <c r="I7183" s="99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</row>
    <row r="7184" spans="4:35">
      <c r="D7184" s="1"/>
      <c r="E7184" s="1"/>
      <c r="F7184" s="1"/>
      <c r="G7184" s="1"/>
      <c r="H7184" s="1"/>
      <c r="I7184" s="99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</row>
    <row r="7185" spans="4:35">
      <c r="D7185" s="1"/>
      <c r="E7185" s="1"/>
      <c r="F7185" s="1"/>
      <c r="G7185" s="1"/>
      <c r="H7185" s="1"/>
      <c r="I7185" s="99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</row>
    <row r="7186" spans="4:35">
      <c r="D7186" s="1"/>
      <c r="E7186" s="1"/>
      <c r="F7186" s="1"/>
      <c r="G7186" s="1"/>
      <c r="H7186" s="1"/>
      <c r="I7186" s="99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</row>
    <row r="7187" spans="4:35">
      <c r="D7187" s="1"/>
      <c r="E7187" s="1"/>
      <c r="F7187" s="1"/>
      <c r="G7187" s="1"/>
      <c r="H7187" s="1"/>
      <c r="I7187" s="99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</row>
    <row r="7188" spans="4:35">
      <c r="D7188" s="1"/>
      <c r="E7188" s="1"/>
      <c r="F7188" s="1"/>
      <c r="G7188" s="1"/>
      <c r="H7188" s="1"/>
      <c r="I7188" s="99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</row>
    <row r="7189" spans="4:35">
      <c r="D7189" s="1"/>
      <c r="E7189" s="1"/>
      <c r="F7189" s="1"/>
      <c r="G7189" s="1"/>
      <c r="H7189" s="1"/>
      <c r="I7189" s="99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</row>
    <row r="7190" spans="4:35">
      <c r="D7190" s="1"/>
      <c r="E7190" s="1"/>
      <c r="F7190" s="1"/>
      <c r="G7190" s="1"/>
      <c r="H7190" s="1"/>
      <c r="I7190" s="99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</row>
    <row r="7191" spans="4:35">
      <c r="D7191" s="1"/>
      <c r="E7191" s="1"/>
      <c r="F7191" s="1"/>
      <c r="G7191" s="1"/>
      <c r="H7191" s="1"/>
      <c r="I7191" s="99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</row>
    <row r="7192" spans="4:35">
      <c r="D7192" s="1"/>
      <c r="E7192" s="1"/>
      <c r="F7192" s="1"/>
      <c r="G7192" s="1"/>
      <c r="H7192" s="1"/>
      <c r="I7192" s="99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</row>
    <row r="7193" spans="4:35">
      <c r="D7193" s="1"/>
      <c r="E7193" s="1"/>
      <c r="F7193" s="1"/>
      <c r="G7193" s="1"/>
      <c r="H7193" s="1"/>
      <c r="I7193" s="99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</row>
    <row r="7194" spans="4:35">
      <c r="D7194" s="1"/>
      <c r="E7194" s="1"/>
      <c r="F7194" s="1"/>
      <c r="G7194" s="1"/>
      <c r="H7194" s="1"/>
      <c r="I7194" s="99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</row>
    <row r="7195" spans="4:35">
      <c r="D7195" s="1"/>
      <c r="E7195" s="1"/>
      <c r="F7195" s="1"/>
      <c r="G7195" s="1"/>
      <c r="H7195" s="1"/>
      <c r="I7195" s="99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</row>
    <row r="7196" spans="4:35">
      <c r="D7196" s="1"/>
      <c r="E7196" s="1"/>
      <c r="F7196" s="1"/>
      <c r="G7196" s="1"/>
      <c r="H7196" s="1"/>
      <c r="I7196" s="99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</row>
    <row r="7197" spans="4:35">
      <c r="D7197" s="1"/>
      <c r="E7197" s="1"/>
      <c r="F7197" s="1"/>
      <c r="G7197" s="1"/>
      <c r="H7197" s="1"/>
      <c r="I7197" s="99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</row>
    <row r="7198" spans="4:35">
      <c r="D7198" s="1"/>
      <c r="E7198" s="1"/>
      <c r="F7198" s="1"/>
      <c r="G7198" s="1"/>
      <c r="H7198" s="1"/>
      <c r="I7198" s="99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</row>
    <row r="7199" spans="4:35">
      <c r="D7199" s="1"/>
      <c r="E7199" s="1"/>
      <c r="F7199" s="1"/>
      <c r="G7199" s="1"/>
      <c r="H7199" s="1"/>
      <c r="I7199" s="99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</row>
    <row r="7200" spans="4:35">
      <c r="D7200" s="1"/>
      <c r="E7200" s="1"/>
      <c r="F7200" s="1"/>
      <c r="G7200" s="1"/>
      <c r="H7200" s="1"/>
      <c r="I7200" s="99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</row>
    <row r="7201" spans="4:35">
      <c r="D7201" s="1"/>
      <c r="E7201" s="1"/>
      <c r="F7201" s="1"/>
      <c r="G7201" s="1"/>
      <c r="H7201" s="1"/>
      <c r="I7201" s="99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</row>
    <row r="7202" spans="4:35">
      <c r="D7202" s="1"/>
      <c r="E7202" s="1"/>
      <c r="F7202" s="1"/>
      <c r="G7202" s="1"/>
      <c r="H7202" s="1"/>
      <c r="I7202" s="99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</row>
    <row r="7203" spans="4:35">
      <c r="D7203" s="1"/>
      <c r="E7203" s="1"/>
      <c r="F7203" s="1"/>
      <c r="G7203" s="1"/>
      <c r="H7203" s="1"/>
      <c r="I7203" s="99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</row>
    <row r="7204" spans="4:35">
      <c r="D7204" s="1"/>
      <c r="E7204" s="1"/>
      <c r="F7204" s="1"/>
      <c r="G7204" s="1"/>
      <c r="H7204" s="1"/>
      <c r="I7204" s="99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</row>
    <row r="7205" spans="4:35">
      <c r="D7205" s="1"/>
      <c r="E7205" s="1"/>
      <c r="F7205" s="1"/>
      <c r="G7205" s="1"/>
      <c r="H7205" s="1"/>
      <c r="I7205" s="99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</row>
    <row r="7206" spans="4:35">
      <c r="D7206" s="1"/>
      <c r="E7206" s="1"/>
      <c r="F7206" s="1"/>
      <c r="G7206" s="1"/>
      <c r="H7206" s="1"/>
      <c r="I7206" s="99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</row>
    <row r="7207" spans="4:35">
      <c r="D7207" s="1"/>
      <c r="E7207" s="1"/>
      <c r="F7207" s="1"/>
      <c r="G7207" s="1"/>
      <c r="H7207" s="1"/>
      <c r="I7207" s="99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</row>
    <row r="7208" spans="4:35">
      <c r="D7208" s="1"/>
      <c r="E7208" s="1"/>
      <c r="F7208" s="1"/>
      <c r="G7208" s="1"/>
      <c r="H7208" s="1"/>
      <c r="I7208" s="99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</row>
    <row r="7209" spans="4:35">
      <c r="D7209" s="1"/>
      <c r="E7209" s="1"/>
      <c r="F7209" s="1"/>
      <c r="G7209" s="1"/>
      <c r="H7209" s="1"/>
      <c r="I7209" s="99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</row>
    <row r="7210" spans="4:35">
      <c r="D7210" s="1"/>
      <c r="E7210" s="1"/>
      <c r="F7210" s="1"/>
      <c r="G7210" s="1"/>
      <c r="H7210" s="1"/>
      <c r="I7210" s="99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</row>
    <row r="7211" spans="4:35">
      <c r="D7211" s="1"/>
      <c r="E7211" s="1"/>
      <c r="F7211" s="1"/>
      <c r="G7211" s="1"/>
      <c r="H7211" s="1"/>
      <c r="I7211" s="99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</row>
    <row r="7212" spans="4:35">
      <c r="D7212" s="1"/>
      <c r="E7212" s="1"/>
      <c r="F7212" s="1"/>
      <c r="G7212" s="1"/>
      <c r="H7212" s="1"/>
      <c r="I7212" s="99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</row>
    <row r="7213" spans="4:35">
      <c r="D7213" s="1"/>
      <c r="E7213" s="1"/>
      <c r="F7213" s="1"/>
      <c r="G7213" s="1"/>
      <c r="H7213" s="1"/>
      <c r="I7213" s="99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</row>
    <row r="7214" spans="4:35">
      <c r="D7214" s="1"/>
      <c r="E7214" s="1"/>
      <c r="F7214" s="1"/>
      <c r="G7214" s="1"/>
      <c r="H7214" s="1"/>
      <c r="I7214" s="99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</row>
    <row r="7215" spans="4:35">
      <c r="D7215" s="1"/>
      <c r="E7215" s="1"/>
      <c r="F7215" s="1"/>
      <c r="G7215" s="1"/>
      <c r="H7215" s="1"/>
      <c r="I7215" s="99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</row>
    <row r="7216" spans="4:35">
      <c r="D7216" s="1"/>
      <c r="E7216" s="1"/>
      <c r="F7216" s="1"/>
      <c r="G7216" s="1"/>
      <c r="H7216" s="1"/>
      <c r="I7216" s="99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</row>
    <row r="7217" spans="4:35">
      <c r="D7217" s="1"/>
      <c r="E7217" s="1"/>
      <c r="F7217" s="1"/>
      <c r="G7217" s="1"/>
      <c r="H7217" s="1"/>
      <c r="I7217" s="99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</row>
    <row r="7218" spans="4:35">
      <c r="D7218" s="1"/>
      <c r="E7218" s="1"/>
      <c r="F7218" s="1"/>
      <c r="G7218" s="1"/>
      <c r="H7218" s="1"/>
      <c r="I7218" s="99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</row>
    <row r="7219" spans="4:35">
      <c r="D7219" s="1"/>
      <c r="E7219" s="1"/>
      <c r="F7219" s="1"/>
      <c r="G7219" s="1"/>
      <c r="H7219" s="1"/>
      <c r="I7219" s="99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</row>
    <row r="7220" spans="4:35">
      <c r="D7220" s="1"/>
      <c r="E7220" s="1"/>
      <c r="F7220" s="1"/>
      <c r="G7220" s="1"/>
      <c r="H7220" s="1"/>
      <c r="I7220" s="99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</row>
    <row r="7221" spans="4:35">
      <c r="D7221" s="1"/>
      <c r="E7221" s="1"/>
      <c r="F7221" s="1"/>
      <c r="G7221" s="1"/>
      <c r="H7221" s="1"/>
      <c r="I7221" s="99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</row>
    <row r="7222" spans="4:35">
      <c r="D7222" s="1"/>
      <c r="E7222" s="1"/>
      <c r="F7222" s="1"/>
      <c r="G7222" s="1"/>
      <c r="H7222" s="1"/>
      <c r="I7222" s="99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</row>
    <row r="7223" spans="4:35">
      <c r="D7223" s="1"/>
      <c r="E7223" s="1"/>
      <c r="F7223" s="1"/>
      <c r="G7223" s="1"/>
      <c r="H7223" s="1"/>
      <c r="I7223" s="99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</row>
    <row r="7224" spans="4:35">
      <c r="D7224" s="1"/>
      <c r="E7224" s="1"/>
      <c r="F7224" s="1"/>
      <c r="G7224" s="1"/>
      <c r="H7224" s="1"/>
      <c r="I7224" s="99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</row>
    <row r="7225" spans="4:35">
      <c r="D7225" s="1"/>
      <c r="E7225" s="1"/>
      <c r="F7225" s="1"/>
      <c r="G7225" s="1"/>
      <c r="H7225" s="1"/>
      <c r="I7225" s="99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</row>
    <row r="7226" spans="4:35">
      <c r="D7226" s="1"/>
      <c r="E7226" s="1"/>
      <c r="F7226" s="1"/>
      <c r="G7226" s="1"/>
      <c r="H7226" s="1"/>
      <c r="I7226" s="99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</row>
    <row r="7227" spans="4:35">
      <c r="D7227" s="1"/>
      <c r="E7227" s="1"/>
      <c r="F7227" s="1"/>
      <c r="G7227" s="1"/>
      <c r="H7227" s="1"/>
      <c r="I7227" s="99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</row>
    <row r="7228" spans="4:35">
      <c r="D7228" s="1"/>
      <c r="E7228" s="1"/>
      <c r="F7228" s="1"/>
      <c r="G7228" s="1"/>
      <c r="H7228" s="1"/>
      <c r="I7228" s="99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</row>
    <row r="7229" spans="4:35">
      <c r="D7229" s="1"/>
      <c r="E7229" s="1"/>
      <c r="F7229" s="1"/>
      <c r="G7229" s="1"/>
      <c r="H7229" s="1"/>
      <c r="I7229" s="99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</row>
    <row r="7230" spans="4:35">
      <c r="D7230" s="1"/>
      <c r="E7230" s="1"/>
      <c r="F7230" s="1"/>
      <c r="G7230" s="1"/>
      <c r="H7230" s="1"/>
      <c r="I7230" s="99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</row>
    <row r="7231" spans="4:35">
      <c r="D7231" s="1"/>
      <c r="E7231" s="1"/>
      <c r="F7231" s="1"/>
      <c r="G7231" s="1"/>
      <c r="H7231" s="1"/>
      <c r="I7231" s="99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</row>
    <row r="7232" spans="4:35">
      <c r="D7232" s="1"/>
      <c r="E7232" s="1"/>
      <c r="F7232" s="1"/>
      <c r="G7232" s="1"/>
      <c r="H7232" s="1"/>
      <c r="I7232" s="99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</row>
    <row r="7233" spans="4:35">
      <c r="D7233" s="1"/>
      <c r="E7233" s="1"/>
      <c r="F7233" s="1"/>
      <c r="G7233" s="1"/>
      <c r="H7233" s="1"/>
      <c r="I7233" s="99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</row>
    <row r="7234" spans="4:35">
      <c r="D7234" s="1"/>
      <c r="E7234" s="1"/>
      <c r="F7234" s="1"/>
      <c r="G7234" s="1"/>
      <c r="H7234" s="1"/>
      <c r="I7234" s="99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</row>
    <row r="7235" spans="4:35">
      <c r="D7235" s="1"/>
      <c r="E7235" s="1"/>
      <c r="F7235" s="1"/>
      <c r="G7235" s="1"/>
      <c r="H7235" s="1"/>
      <c r="I7235" s="99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</row>
    <row r="7236" spans="4:35">
      <c r="D7236" s="1"/>
      <c r="E7236" s="1"/>
      <c r="F7236" s="1"/>
      <c r="G7236" s="1"/>
      <c r="H7236" s="1"/>
      <c r="I7236" s="99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</row>
    <row r="7237" spans="4:35">
      <c r="D7237" s="1"/>
      <c r="E7237" s="1"/>
      <c r="F7237" s="1"/>
      <c r="G7237" s="1"/>
      <c r="H7237" s="1"/>
      <c r="I7237" s="99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</row>
    <row r="7238" spans="4:35">
      <c r="D7238" s="1"/>
      <c r="E7238" s="1"/>
      <c r="F7238" s="1"/>
      <c r="G7238" s="1"/>
      <c r="H7238" s="1"/>
      <c r="I7238" s="99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</row>
    <row r="7239" spans="4:35">
      <c r="D7239" s="1"/>
      <c r="E7239" s="1"/>
      <c r="F7239" s="1"/>
      <c r="G7239" s="1"/>
      <c r="H7239" s="1"/>
      <c r="I7239" s="99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</row>
    <row r="7240" spans="4:35">
      <c r="D7240" s="1"/>
      <c r="E7240" s="1"/>
      <c r="F7240" s="1"/>
      <c r="G7240" s="1"/>
      <c r="H7240" s="1"/>
      <c r="I7240" s="99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</row>
    <row r="7241" spans="4:35">
      <c r="D7241" s="1"/>
      <c r="E7241" s="1"/>
      <c r="F7241" s="1"/>
      <c r="G7241" s="1"/>
      <c r="H7241" s="1"/>
      <c r="I7241" s="99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</row>
    <row r="7242" spans="4:35">
      <c r="D7242" s="1"/>
      <c r="E7242" s="1"/>
      <c r="F7242" s="1"/>
      <c r="G7242" s="1"/>
      <c r="H7242" s="1"/>
      <c r="I7242" s="99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</row>
    <row r="7243" spans="4:35">
      <c r="D7243" s="1"/>
      <c r="E7243" s="1"/>
      <c r="F7243" s="1"/>
      <c r="G7243" s="1"/>
      <c r="H7243" s="1"/>
      <c r="I7243" s="99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</row>
    <row r="7244" spans="4:35">
      <c r="D7244" s="1"/>
      <c r="E7244" s="1"/>
      <c r="F7244" s="1"/>
      <c r="G7244" s="1"/>
      <c r="H7244" s="1"/>
      <c r="I7244" s="99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</row>
    <row r="7245" spans="4:35">
      <c r="D7245" s="1"/>
      <c r="E7245" s="1"/>
      <c r="F7245" s="1"/>
      <c r="G7245" s="1"/>
      <c r="H7245" s="1"/>
      <c r="I7245" s="99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</row>
    <row r="7246" spans="4:35">
      <c r="D7246" s="1"/>
      <c r="E7246" s="1"/>
      <c r="F7246" s="1"/>
      <c r="G7246" s="1"/>
      <c r="H7246" s="1"/>
      <c r="I7246" s="99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</row>
    <row r="7247" spans="4:35">
      <c r="D7247" s="1"/>
      <c r="E7247" s="1"/>
      <c r="F7247" s="1"/>
      <c r="G7247" s="1"/>
      <c r="H7247" s="1"/>
      <c r="I7247" s="99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</row>
    <row r="7248" spans="4:35">
      <c r="D7248" s="1"/>
      <c r="E7248" s="1"/>
      <c r="F7248" s="1"/>
      <c r="G7248" s="1"/>
      <c r="H7248" s="1"/>
      <c r="I7248" s="99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</row>
    <row r="7249" spans="4:35">
      <c r="D7249" s="1"/>
      <c r="E7249" s="1"/>
      <c r="F7249" s="1"/>
      <c r="G7249" s="1"/>
      <c r="H7249" s="1"/>
      <c r="I7249" s="99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</row>
    <row r="7250" spans="4:35">
      <c r="D7250" s="1"/>
      <c r="E7250" s="1"/>
      <c r="F7250" s="1"/>
      <c r="G7250" s="1"/>
      <c r="H7250" s="1"/>
      <c r="I7250" s="99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</row>
    <row r="7251" spans="4:35">
      <c r="D7251" s="1"/>
      <c r="E7251" s="1"/>
      <c r="F7251" s="1"/>
      <c r="G7251" s="1"/>
      <c r="H7251" s="1"/>
      <c r="I7251" s="99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</row>
    <row r="7252" spans="4:35">
      <c r="D7252" s="1"/>
      <c r="E7252" s="1"/>
      <c r="F7252" s="1"/>
      <c r="G7252" s="1"/>
      <c r="H7252" s="1"/>
      <c r="I7252" s="99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</row>
    <row r="7253" spans="4:35">
      <c r="D7253" s="1"/>
      <c r="E7253" s="1"/>
      <c r="F7253" s="1"/>
      <c r="G7253" s="1"/>
      <c r="H7253" s="1"/>
      <c r="I7253" s="99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</row>
    <row r="7254" spans="4:35">
      <c r="D7254" s="1"/>
      <c r="E7254" s="1"/>
      <c r="F7254" s="1"/>
      <c r="G7254" s="1"/>
      <c r="H7254" s="1"/>
      <c r="I7254" s="99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</row>
    <row r="7255" spans="4:35">
      <c r="D7255" s="1"/>
      <c r="E7255" s="1"/>
      <c r="F7255" s="1"/>
      <c r="G7255" s="1"/>
      <c r="H7255" s="1"/>
      <c r="I7255" s="99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</row>
    <row r="7256" spans="4:35">
      <c r="D7256" s="1"/>
      <c r="E7256" s="1"/>
      <c r="F7256" s="1"/>
      <c r="G7256" s="1"/>
      <c r="H7256" s="1"/>
      <c r="I7256" s="99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</row>
    <row r="7257" spans="4:35">
      <c r="D7257" s="1"/>
      <c r="E7257" s="1"/>
      <c r="F7257" s="1"/>
      <c r="G7257" s="1"/>
      <c r="H7257" s="1"/>
      <c r="I7257" s="99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</row>
    <row r="7258" spans="4:35">
      <c r="D7258" s="1"/>
      <c r="E7258" s="1"/>
      <c r="F7258" s="1"/>
      <c r="G7258" s="1"/>
      <c r="H7258" s="1"/>
      <c r="I7258" s="99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</row>
    <row r="7259" spans="4:35">
      <c r="D7259" s="1"/>
      <c r="E7259" s="1"/>
      <c r="F7259" s="1"/>
      <c r="G7259" s="1"/>
      <c r="H7259" s="1"/>
      <c r="I7259" s="99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</row>
    <row r="7260" spans="4:35">
      <c r="D7260" s="1"/>
      <c r="E7260" s="1"/>
      <c r="F7260" s="1"/>
      <c r="G7260" s="1"/>
      <c r="H7260" s="1"/>
      <c r="I7260" s="99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</row>
    <row r="7261" spans="4:35">
      <c r="D7261" s="1"/>
      <c r="E7261" s="1"/>
      <c r="F7261" s="1"/>
      <c r="G7261" s="1"/>
      <c r="H7261" s="1"/>
      <c r="I7261" s="99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</row>
    <row r="7262" spans="4:35">
      <c r="D7262" s="1"/>
      <c r="E7262" s="1"/>
      <c r="F7262" s="1"/>
      <c r="G7262" s="1"/>
      <c r="H7262" s="1"/>
      <c r="I7262" s="99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</row>
    <row r="7263" spans="4:35">
      <c r="D7263" s="1"/>
      <c r="E7263" s="1"/>
      <c r="F7263" s="1"/>
      <c r="G7263" s="1"/>
      <c r="H7263" s="1"/>
      <c r="I7263" s="99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</row>
    <row r="7264" spans="4:35">
      <c r="D7264" s="1"/>
      <c r="E7264" s="1"/>
      <c r="F7264" s="1"/>
      <c r="G7264" s="1"/>
      <c r="H7264" s="1"/>
      <c r="I7264" s="99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</row>
    <row r="7265" spans="4:35">
      <c r="D7265" s="1"/>
      <c r="E7265" s="1"/>
      <c r="F7265" s="1"/>
      <c r="G7265" s="1"/>
      <c r="H7265" s="1"/>
      <c r="I7265" s="99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</row>
    <row r="7266" spans="4:35">
      <c r="D7266" s="1"/>
      <c r="E7266" s="1"/>
      <c r="F7266" s="1"/>
      <c r="G7266" s="1"/>
      <c r="H7266" s="1"/>
      <c r="I7266" s="99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</row>
    <row r="7267" spans="4:35">
      <c r="D7267" s="1"/>
      <c r="E7267" s="1"/>
      <c r="F7267" s="1"/>
      <c r="G7267" s="1"/>
      <c r="H7267" s="1"/>
      <c r="I7267" s="99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</row>
    <row r="7268" spans="4:35">
      <c r="D7268" s="1"/>
      <c r="E7268" s="1"/>
      <c r="F7268" s="1"/>
      <c r="G7268" s="1"/>
      <c r="H7268" s="1"/>
      <c r="I7268" s="99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</row>
    <row r="7269" spans="4:35">
      <c r="D7269" s="1"/>
      <c r="E7269" s="1"/>
      <c r="F7269" s="1"/>
      <c r="G7269" s="1"/>
      <c r="H7269" s="1"/>
      <c r="I7269" s="99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</row>
    <row r="7270" spans="4:35">
      <c r="D7270" s="1"/>
      <c r="E7270" s="1"/>
      <c r="F7270" s="1"/>
      <c r="G7270" s="1"/>
      <c r="H7270" s="1"/>
      <c r="I7270" s="99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</row>
    <row r="7271" spans="4:35">
      <c r="D7271" s="1"/>
      <c r="E7271" s="1"/>
      <c r="F7271" s="1"/>
      <c r="G7271" s="1"/>
      <c r="H7271" s="1"/>
      <c r="I7271" s="99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</row>
    <row r="7272" spans="4:35">
      <c r="D7272" s="1"/>
      <c r="E7272" s="1"/>
      <c r="F7272" s="1"/>
      <c r="G7272" s="1"/>
      <c r="H7272" s="1"/>
      <c r="I7272" s="99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</row>
    <row r="7273" spans="4:35">
      <c r="D7273" s="1"/>
      <c r="E7273" s="1"/>
      <c r="F7273" s="1"/>
      <c r="G7273" s="1"/>
      <c r="H7273" s="1"/>
      <c r="I7273" s="99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</row>
    <row r="7274" spans="4:35">
      <c r="D7274" s="1"/>
      <c r="E7274" s="1"/>
      <c r="F7274" s="1"/>
      <c r="G7274" s="1"/>
      <c r="H7274" s="1"/>
      <c r="I7274" s="99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</row>
    <row r="7275" spans="4:35">
      <c r="D7275" s="1"/>
      <c r="E7275" s="1"/>
      <c r="F7275" s="1"/>
      <c r="G7275" s="1"/>
      <c r="H7275" s="1"/>
      <c r="I7275" s="99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</row>
    <row r="7276" spans="4:35">
      <c r="D7276" s="1"/>
      <c r="E7276" s="1"/>
      <c r="F7276" s="1"/>
      <c r="G7276" s="1"/>
      <c r="H7276" s="1"/>
      <c r="I7276" s="99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</row>
    <row r="7277" spans="4:35">
      <c r="D7277" s="1"/>
      <c r="E7277" s="1"/>
      <c r="F7277" s="1"/>
      <c r="G7277" s="1"/>
      <c r="H7277" s="1"/>
      <c r="I7277" s="99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</row>
    <row r="7278" spans="4:35">
      <c r="D7278" s="1"/>
      <c r="E7278" s="1"/>
      <c r="F7278" s="1"/>
      <c r="G7278" s="1"/>
      <c r="H7278" s="1"/>
      <c r="I7278" s="99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</row>
    <row r="7279" spans="4:35">
      <c r="D7279" s="1"/>
      <c r="E7279" s="1"/>
      <c r="F7279" s="1"/>
      <c r="G7279" s="1"/>
      <c r="H7279" s="1"/>
      <c r="I7279" s="99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</row>
    <row r="7280" spans="4:35">
      <c r="D7280" s="1"/>
      <c r="E7280" s="1"/>
      <c r="F7280" s="1"/>
      <c r="G7280" s="1"/>
      <c r="H7280" s="1"/>
      <c r="I7280" s="99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</row>
    <row r="7281" spans="4:35">
      <c r="D7281" s="1"/>
      <c r="E7281" s="1"/>
      <c r="F7281" s="1"/>
      <c r="G7281" s="1"/>
      <c r="H7281" s="1"/>
      <c r="I7281" s="99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</row>
    <row r="7282" spans="4:35">
      <c r="D7282" s="1"/>
      <c r="E7282" s="1"/>
      <c r="F7282" s="1"/>
      <c r="G7282" s="1"/>
      <c r="H7282" s="1"/>
      <c r="I7282" s="99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</row>
    <row r="7283" spans="4:35">
      <c r="D7283" s="1"/>
      <c r="E7283" s="1"/>
      <c r="F7283" s="1"/>
      <c r="G7283" s="1"/>
      <c r="H7283" s="1"/>
      <c r="I7283" s="99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</row>
    <row r="7284" spans="4:35">
      <c r="D7284" s="1"/>
      <c r="E7284" s="1"/>
      <c r="F7284" s="1"/>
      <c r="G7284" s="1"/>
      <c r="H7284" s="1"/>
      <c r="I7284" s="99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</row>
    <row r="7285" spans="4:35">
      <c r="D7285" s="1"/>
      <c r="E7285" s="1"/>
      <c r="F7285" s="1"/>
      <c r="G7285" s="1"/>
      <c r="H7285" s="1"/>
      <c r="I7285" s="99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</row>
    <row r="7286" spans="4:35">
      <c r="D7286" s="1"/>
      <c r="E7286" s="1"/>
      <c r="F7286" s="1"/>
      <c r="G7286" s="1"/>
      <c r="H7286" s="1"/>
      <c r="I7286" s="99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</row>
    <row r="7287" spans="4:35">
      <c r="D7287" s="1"/>
      <c r="E7287" s="1"/>
      <c r="F7287" s="1"/>
      <c r="G7287" s="1"/>
      <c r="H7287" s="1"/>
      <c r="I7287" s="99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</row>
    <row r="7288" spans="4:35">
      <c r="D7288" s="1"/>
      <c r="E7288" s="1"/>
      <c r="F7288" s="1"/>
      <c r="G7288" s="1"/>
      <c r="H7288" s="1"/>
      <c r="I7288" s="99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</row>
    <row r="7289" spans="4:35">
      <c r="D7289" s="1"/>
      <c r="E7289" s="1"/>
      <c r="F7289" s="1"/>
      <c r="G7289" s="1"/>
      <c r="H7289" s="1"/>
      <c r="I7289" s="99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</row>
    <row r="7290" spans="4:35">
      <c r="D7290" s="1"/>
      <c r="E7290" s="1"/>
      <c r="F7290" s="1"/>
      <c r="G7290" s="1"/>
      <c r="H7290" s="1"/>
      <c r="I7290" s="99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</row>
    <row r="7291" spans="4:35">
      <c r="D7291" s="1"/>
      <c r="E7291" s="1"/>
      <c r="F7291" s="1"/>
      <c r="G7291" s="1"/>
      <c r="H7291" s="1"/>
      <c r="I7291" s="99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</row>
    <row r="7292" spans="4:35">
      <c r="D7292" s="1"/>
      <c r="E7292" s="1"/>
      <c r="F7292" s="1"/>
      <c r="G7292" s="1"/>
      <c r="H7292" s="1"/>
      <c r="I7292" s="99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</row>
    <row r="7293" spans="4:35">
      <c r="D7293" s="1"/>
      <c r="E7293" s="1"/>
      <c r="F7293" s="1"/>
      <c r="G7293" s="1"/>
      <c r="H7293" s="1"/>
      <c r="I7293" s="99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</row>
    <row r="7294" spans="4:35">
      <c r="D7294" s="1"/>
      <c r="E7294" s="1"/>
      <c r="F7294" s="1"/>
      <c r="G7294" s="1"/>
      <c r="H7294" s="1"/>
      <c r="I7294" s="99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</row>
    <row r="7295" spans="4:35">
      <c r="D7295" s="1"/>
      <c r="E7295" s="1"/>
      <c r="F7295" s="1"/>
      <c r="G7295" s="1"/>
      <c r="H7295" s="1"/>
      <c r="I7295" s="99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</row>
    <row r="7296" spans="4:35">
      <c r="D7296" s="1"/>
      <c r="E7296" s="1"/>
      <c r="F7296" s="1"/>
      <c r="G7296" s="1"/>
      <c r="H7296" s="1"/>
      <c r="I7296" s="99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</row>
    <row r="7297" spans="4:35">
      <c r="D7297" s="1"/>
      <c r="E7297" s="1"/>
      <c r="F7297" s="1"/>
      <c r="G7297" s="1"/>
      <c r="H7297" s="1"/>
      <c r="I7297" s="99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</row>
    <row r="7298" spans="4:35">
      <c r="D7298" s="1"/>
      <c r="E7298" s="1"/>
      <c r="F7298" s="1"/>
      <c r="G7298" s="1"/>
      <c r="H7298" s="1"/>
      <c r="I7298" s="99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</row>
    <row r="7299" spans="4:35">
      <c r="D7299" s="1"/>
      <c r="E7299" s="1"/>
      <c r="F7299" s="1"/>
      <c r="G7299" s="1"/>
      <c r="H7299" s="1"/>
      <c r="I7299" s="99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</row>
    <row r="7300" spans="4:35">
      <c r="D7300" s="1"/>
      <c r="E7300" s="1"/>
      <c r="F7300" s="1"/>
      <c r="G7300" s="1"/>
      <c r="H7300" s="1"/>
      <c r="I7300" s="99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</row>
    <row r="7301" spans="4:35">
      <c r="D7301" s="1"/>
      <c r="E7301" s="1"/>
      <c r="F7301" s="1"/>
      <c r="G7301" s="1"/>
      <c r="H7301" s="1"/>
      <c r="I7301" s="99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</row>
    <row r="7302" spans="4:35">
      <c r="D7302" s="1"/>
      <c r="E7302" s="1"/>
      <c r="F7302" s="1"/>
      <c r="G7302" s="1"/>
      <c r="H7302" s="1"/>
      <c r="I7302" s="99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</row>
    <row r="7303" spans="4:35">
      <c r="D7303" s="1"/>
      <c r="E7303" s="1"/>
      <c r="F7303" s="1"/>
      <c r="G7303" s="1"/>
      <c r="H7303" s="1"/>
      <c r="I7303" s="99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</row>
    <row r="7304" spans="4:35">
      <c r="D7304" s="1"/>
      <c r="E7304" s="1"/>
      <c r="F7304" s="1"/>
      <c r="G7304" s="1"/>
      <c r="H7304" s="1"/>
      <c r="I7304" s="99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</row>
    <row r="7305" spans="4:35">
      <c r="D7305" s="1"/>
      <c r="E7305" s="1"/>
      <c r="F7305" s="1"/>
      <c r="G7305" s="1"/>
      <c r="H7305" s="1"/>
      <c r="I7305" s="99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</row>
    <row r="7306" spans="4:35">
      <c r="D7306" s="1"/>
      <c r="E7306" s="1"/>
      <c r="F7306" s="1"/>
      <c r="G7306" s="1"/>
      <c r="H7306" s="1"/>
      <c r="I7306" s="99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</row>
    <row r="7307" spans="4:35">
      <c r="D7307" s="1"/>
      <c r="E7307" s="1"/>
      <c r="F7307" s="1"/>
      <c r="G7307" s="1"/>
      <c r="H7307" s="1"/>
      <c r="I7307" s="99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</row>
    <row r="7308" spans="4:35">
      <c r="D7308" s="1"/>
      <c r="E7308" s="1"/>
      <c r="F7308" s="1"/>
      <c r="G7308" s="1"/>
      <c r="H7308" s="1"/>
      <c r="I7308" s="99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</row>
    <row r="7309" spans="4:35">
      <c r="D7309" s="1"/>
      <c r="E7309" s="1"/>
      <c r="F7309" s="1"/>
      <c r="G7309" s="1"/>
      <c r="H7309" s="1"/>
      <c r="I7309" s="99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</row>
    <row r="7310" spans="4:35">
      <c r="D7310" s="1"/>
      <c r="E7310" s="1"/>
      <c r="F7310" s="1"/>
      <c r="G7310" s="1"/>
      <c r="H7310" s="1"/>
      <c r="I7310" s="99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</row>
    <row r="7311" spans="4:35">
      <c r="D7311" s="1"/>
      <c r="E7311" s="1"/>
      <c r="F7311" s="1"/>
      <c r="G7311" s="1"/>
      <c r="H7311" s="1"/>
      <c r="I7311" s="99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</row>
    <row r="7312" spans="4:35">
      <c r="D7312" s="1"/>
      <c r="E7312" s="1"/>
      <c r="F7312" s="1"/>
      <c r="G7312" s="1"/>
      <c r="H7312" s="1"/>
      <c r="I7312" s="99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</row>
    <row r="7313" spans="4:35">
      <c r="D7313" s="1"/>
      <c r="E7313" s="1"/>
      <c r="F7313" s="1"/>
      <c r="G7313" s="1"/>
      <c r="H7313" s="1"/>
      <c r="I7313" s="99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</row>
    <row r="7314" spans="4:35">
      <c r="D7314" s="1"/>
      <c r="E7314" s="1"/>
      <c r="F7314" s="1"/>
      <c r="G7314" s="1"/>
      <c r="H7314" s="1"/>
      <c r="I7314" s="99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</row>
    <row r="7315" spans="4:35">
      <c r="D7315" s="1"/>
      <c r="E7315" s="1"/>
      <c r="F7315" s="1"/>
      <c r="G7315" s="1"/>
      <c r="H7315" s="1"/>
      <c r="I7315" s="99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</row>
    <row r="7316" spans="4:35">
      <c r="D7316" s="1"/>
      <c r="E7316" s="1"/>
      <c r="F7316" s="1"/>
      <c r="G7316" s="1"/>
      <c r="H7316" s="1"/>
      <c r="I7316" s="99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</row>
    <row r="7317" spans="4:35">
      <c r="D7317" s="1"/>
      <c r="E7317" s="1"/>
      <c r="F7317" s="1"/>
      <c r="G7317" s="1"/>
      <c r="H7317" s="1"/>
      <c r="I7317" s="99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</row>
    <row r="7318" spans="4:35">
      <c r="D7318" s="1"/>
      <c r="E7318" s="1"/>
      <c r="F7318" s="1"/>
      <c r="G7318" s="1"/>
      <c r="H7318" s="1"/>
      <c r="I7318" s="99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</row>
    <row r="7319" spans="4:35">
      <c r="D7319" s="1"/>
      <c r="E7319" s="1"/>
      <c r="F7319" s="1"/>
      <c r="G7319" s="1"/>
      <c r="H7319" s="1"/>
      <c r="I7319" s="99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</row>
    <row r="7320" spans="4:35">
      <c r="D7320" s="1"/>
      <c r="E7320" s="1"/>
      <c r="F7320" s="1"/>
      <c r="G7320" s="1"/>
      <c r="H7320" s="1"/>
      <c r="I7320" s="99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</row>
    <row r="7321" spans="4:35">
      <c r="D7321" s="1"/>
      <c r="E7321" s="1"/>
      <c r="F7321" s="1"/>
      <c r="G7321" s="1"/>
      <c r="H7321" s="1"/>
      <c r="I7321" s="99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</row>
    <row r="7322" spans="4:35">
      <c r="D7322" s="1"/>
      <c r="E7322" s="1"/>
      <c r="F7322" s="1"/>
      <c r="G7322" s="1"/>
      <c r="H7322" s="1"/>
      <c r="I7322" s="99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</row>
    <row r="7323" spans="4:35">
      <c r="D7323" s="1"/>
      <c r="E7323" s="1"/>
      <c r="F7323" s="1"/>
      <c r="G7323" s="1"/>
      <c r="H7323" s="1"/>
      <c r="I7323" s="99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</row>
    <row r="7324" spans="4:35">
      <c r="D7324" s="1"/>
      <c r="E7324" s="1"/>
      <c r="F7324" s="1"/>
      <c r="G7324" s="1"/>
      <c r="H7324" s="1"/>
      <c r="I7324" s="99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</row>
    <row r="7325" spans="4:35">
      <c r="D7325" s="1"/>
      <c r="E7325" s="1"/>
      <c r="F7325" s="1"/>
      <c r="G7325" s="1"/>
      <c r="H7325" s="1"/>
      <c r="I7325" s="99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</row>
    <row r="7326" spans="4:35">
      <c r="D7326" s="1"/>
      <c r="E7326" s="1"/>
      <c r="F7326" s="1"/>
      <c r="G7326" s="1"/>
      <c r="H7326" s="1"/>
      <c r="I7326" s="99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</row>
    <row r="7327" spans="4:35">
      <c r="D7327" s="1"/>
      <c r="E7327" s="1"/>
      <c r="F7327" s="1"/>
      <c r="G7327" s="1"/>
      <c r="H7327" s="1"/>
      <c r="I7327" s="99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</row>
    <row r="7328" spans="4:35">
      <c r="D7328" s="1"/>
      <c r="E7328" s="1"/>
      <c r="F7328" s="1"/>
      <c r="G7328" s="1"/>
      <c r="H7328" s="1"/>
      <c r="I7328" s="99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</row>
    <row r="7329" spans="4:35">
      <c r="D7329" s="1"/>
      <c r="E7329" s="1"/>
      <c r="F7329" s="1"/>
      <c r="G7329" s="1"/>
      <c r="H7329" s="1"/>
      <c r="I7329" s="99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</row>
    <row r="7330" spans="4:35">
      <c r="D7330" s="1"/>
      <c r="E7330" s="1"/>
      <c r="F7330" s="1"/>
      <c r="G7330" s="1"/>
      <c r="H7330" s="1"/>
      <c r="I7330" s="99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</row>
    <row r="7331" spans="4:35">
      <c r="D7331" s="1"/>
      <c r="E7331" s="1"/>
      <c r="F7331" s="1"/>
      <c r="G7331" s="1"/>
      <c r="H7331" s="1"/>
      <c r="I7331" s="99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</row>
    <row r="7332" spans="4:35">
      <c r="D7332" s="1"/>
      <c r="E7332" s="1"/>
      <c r="F7332" s="1"/>
      <c r="G7332" s="1"/>
      <c r="H7332" s="1"/>
      <c r="I7332" s="99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</row>
    <row r="7333" spans="4:35">
      <c r="D7333" s="1"/>
      <c r="E7333" s="1"/>
      <c r="F7333" s="1"/>
      <c r="G7333" s="1"/>
      <c r="H7333" s="1"/>
      <c r="I7333" s="99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</row>
    <row r="7334" spans="4:35">
      <c r="D7334" s="1"/>
      <c r="E7334" s="1"/>
      <c r="F7334" s="1"/>
      <c r="G7334" s="1"/>
      <c r="H7334" s="1"/>
      <c r="I7334" s="99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</row>
    <row r="7335" spans="4:35">
      <c r="D7335" s="1"/>
      <c r="E7335" s="1"/>
      <c r="F7335" s="1"/>
      <c r="G7335" s="1"/>
      <c r="H7335" s="1"/>
      <c r="I7335" s="99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</row>
    <row r="7336" spans="4:35">
      <c r="D7336" s="1"/>
      <c r="E7336" s="1"/>
      <c r="F7336" s="1"/>
      <c r="G7336" s="1"/>
      <c r="H7336" s="1"/>
      <c r="I7336" s="99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</row>
    <row r="7337" spans="4:35">
      <c r="D7337" s="1"/>
      <c r="E7337" s="1"/>
      <c r="F7337" s="1"/>
      <c r="G7337" s="1"/>
      <c r="H7337" s="1"/>
      <c r="I7337" s="99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</row>
    <row r="7338" spans="4:35">
      <c r="D7338" s="1"/>
      <c r="E7338" s="1"/>
      <c r="F7338" s="1"/>
      <c r="G7338" s="1"/>
      <c r="H7338" s="1"/>
      <c r="I7338" s="99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</row>
    <row r="7339" spans="4:35">
      <c r="D7339" s="1"/>
      <c r="E7339" s="1"/>
      <c r="F7339" s="1"/>
      <c r="G7339" s="1"/>
      <c r="H7339" s="1"/>
      <c r="I7339" s="99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</row>
    <row r="7340" spans="4:35">
      <c r="D7340" s="1"/>
      <c r="E7340" s="1"/>
      <c r="F7340" s="1"/>
      <c r="G7340" s="1"/>
      <c r="H7340" s="1"/>
      <c r="I7340" s="99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</row>
    <row r="7341" spans="4:35">
      <c r="D7341" s="1"/>
      <c r="E7341" s="1"/>
      <c r="F7341" s="1"/>
      <c r="G7341" s="1"/>
      <c r="H7341" s="1"/>
      <c r="I7341" s="99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</row>
    <row r="7342" spans="4:35">
      <c r="D7342" s="1"/>
      <c r="E7342" s="1"/>
      <c r="F7342" s="1"/>
      <c r="G7342" s="1"/>
      <c r="H7342" s="1"/>
      <c r="I7342" s="99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</row>
    <row r="7343" spans="4:35">
      <c r="D7343" s="1"/>
      <c r="E7343" s="1"/>
      <c r="F7343" s="1"/>
      <c r="G7343" s="1"/>
      <c r="H7343" s="1"/>
      <c r="I7343" s="99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</row>
    <row r="7344" spans="4:35">
      <c r="D7344" s="1"/>
      <c r="E7344" s="1"/>
      <c r="F7344" s="1"/>
      <c r="G7344" s="1"/>
      <c r="H7344" s="1"/>
      <c r="I7344" s="99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</row>
    <row r="7345" spans="4:35">
      <c r="D7345" s="1"/>
      <c r="E7345" s="1"/>
      <c r="F7345" s="1"/>
      <c r="G7345" s="1"/>
      <c r="H7345" s="1"/>
      <c r="I7345" s="99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</row>
    <row r="7346" spans="4:35">
      <c r="D7346" s="1"/>
      <c r="E7346" s="1"/>
      <c r="F7346" s="1"/>
      <c r="G7346" s="1"/>
      <c r="H7346" s="1"/>
      <c r="I7346" s="99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</row>
    <row r="7347" spans="4:35">
      <c r="D7347" s="1"/>
      <c r="E7347" s="1"/>
      <c r="F7347" s="1"/>
      <c r="G7347" s="1"/>
      <c r="H7347" s="1"/>
      <c r="I7347" s="99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</row>
    <row r="7348" spans="4:35">
      <c r="D7348" s="1"/>
      <c r="E7348" s="1"/>
      <c r="F7348" s="1"/>
      <c r="G7348" s="1"/>
      <c r="H7348" s="1"/>
      <c r="I7348" s="99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</row>
    <row r="7349" spans="4:35">
      <c r="D7349" s="1"/>
      <c r="E7349" s="1"/>
      <c r="F7349" s="1"/>
      <c r="G7349" s="1"/>
      <c r="H7349" s="1"/>
      <c r="I7349" s="99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</row>
    <row r="7350" spans="4:35">
      <c r="D7350" s="1"/>
      <c r="E7350" s="1"/>
      <c r="F7350" s="1"/>
      <c r="G7350" s="1"/>
      <c r="H7350" s="1"/>
      <c r="I7350" s="99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</row>
    <row r="7351" spans="4:35">
      <c r="D7351" s="1"/>
      <c r="E7351" s="1"/>
      <c r="F7351" s="1"/>
      <c r="G7351" s="1"/>
      <c r="H7351" s="1"/>
      <c r="I7351" s="99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</row>
    <row r="7352" spans="4:35">
      <c r="D7352" s="1"/>
      <c r="E7352" s="1"/>
      <c r="F7352" s="1"/>
      <c r="G7352" s="1"/>
      <c r="H7352" s="1"/>
      <c r="I7352" s="99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</row>
    <row r="7353" spans="4:35">
      <c r="D7353" s="1"/>
      <c r="E7353" s="1"/>
      <c r="F7353" s="1"/>
      <c r="G7353" s="1"/>
      <c r="H7353" s="1"/>
      <c r="I7353" s="99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</row>
    <row r="7354" spans="4:35">
      <c r="D7354" s="1"/>
      <c r="E7354" s="1"/>
      <c r="F7354" s="1"/>
      <c r="G7354" s="1"/>
      <c r="H7354" s="1"/>
      <c r="I7354" s="99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</row>
    <row r="7355" spans="4:35">
      <c r="D7355" s="1"/>
      <c r="E7355" s="1"/>
      <c r="F7355" s="1"/>
      <c r="G7355" s="1"/>
      <c r="H7355" s="1"/>
      <c r="I7355" s="99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</row>
    <row r="7356" spans="4:35">
      <c r="D7356" s="1"/>
      <c r="E7356" s="1"/>
      <c r="F7356" s="1"/>
      <c r="G7356" s="1"/>
      <c r="H7356" s="1"/>
      <c r="I7356" s="99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</row>
    <row r="7357" spans="4:35">
      <c r="D7357" s="1"/>
      <c r="E7357" s="1"/>
      <c r="F7357" s="1"/>
      <c r="G7357" s="1"/>
      <c r="H7357" s="1"/>
      <c r="I7357" s="99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</row>
    <row r="7358" spans="4:35">
      <c r="D7358" s="1"/>
      <c r="E7358" s="1"/>
      <c r="F7358" s="1"/>
      <c r="G7358" s="1"/>
      <c r="H7358" s="1"/>
      <c r="I7358" s="99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</row>
    <row r="7359" spans="4:35">
      <c r="D7359" s="1"/>
      <c r="E7359" s="1"/>
      <c r="F7359" s="1"/>
      <c r="G7359" s="1"/>
      <c r="H7359" s="1"/>
      <c r="I7359" s="99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</row>
    <row r="7360" spans="4:35">
      <c r="D7360" s="1"/>
      <c r="E7360" s="1"/>
      <c r="F7360" s="1"/>
      <c r="G7360" s="1"/>
      <c r="H7360" s="1"/>
      <c r="I7360" s="99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</row>
    <row r="7361" spans="4:35">
      <c r="D7361" s="1"/>
      <c r="E7361" s="1"/>
      <c r="F7361" s="1"/>
      <c r="G7361" s="1"/>
      <c r="H7361" s="1"/>
      <c r="I7361" s="99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</row>
    <row r="7362" spans="4:35">
      <c r="D7362" s="1"/>
      <c r="E7362" s="1"/>
      <c r="F7362" s="1"/>
      <c r="G7362" s="1"/>
      <c r="H7362" s="1"/>
      <c r="I7362" s="99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</row>
    <row r="7363" spans="4:35">
      <c r="D7363" s="1"/>
      <c r="E7363" s="1"/>
      <c r="F7363" s="1"/>
      <c r="G7363" s="1"/>
      <c r="H7363" s="1"/>
      <c r="I7363" s="99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</row>
    <row r="7364" spans="4:35">
      <c r="D7364" s="1"/>
      <c r="E7364" s="1"/>
      <c r="F7364" s="1"/>
      <c r="G7364" s="1"/>
      <c r="H7364" s="1"/>
      <c r="I7364" s="99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</row>
    <row r="7365" spans="4:35">
      <c r="D7365" s="1"/>
      <c r="E7365" s="1"/>
      <c r="F7365" s="1"/>
      <c r="G7365" s="1"/>
      <c r="H7365" s="1"/>
      <c r="I7365" s="99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</row>
    <row r="7366" spans="4:35">
      <c r="D7366" s="1"/>
      <c r="E7366" s="1"/>
      <c r="F7366" s="1"/>
      <c r="G7366" s="1"/>
      <c r="H7366" s="1"/>
      <c r="I7366" s="99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</row>
    <row r="7367" spans="4:35">
      <c r="D7367" s="1"/>
      <c r="E7367" s="1"/>
      <c r="F7367" s="1"/>
      <c r="G7367" s="1"/>
      <c r="H7367" s="1"/>
      <c r="I7367" s="99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</row>
    <row r="7368" spans="4:35">
      <c r="D7368" s="1"/>
      <c r="E7368" s="1"/>
      <c r="F7368" s="1"/>
      <c r="G7368" s="1"/>
      <c r="H7368" s="1"/>
      <c r="I7368" s="99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</row>
    <row r="7369" spans="4:35">
      <c r="D7369" s="1"/>
      <c r="E7369" s="1"/>
      <c r="F7369" s="1"/>
      <c r="G7369" s="1"/>
      <c r="H7369" s="1"/>
      <c r="I7369" s="99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</row>
    <row r="7370" spans="4:35">
      <c r="D7370" s="1"/>
      <c r="E7370" s="1"/>
      <c r="F7370" s="1"/>
      <c r="G7370" s="1"/>
      <c r="H7370" s="1"/>
      <c r="I7370" s="99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</row>
    <row r="7371" spans="4:35">
      <c r="D7371" s="1"/>
      <c r="E7371" s="1"/>
      <c r="F7371" s="1"/>
      <c r="G7371" s="1"/>
      <c r="H7371" s="1"/>
      <c r="I7371" s="99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</row>
    <row r="7372" spans="4:35">
      <c r="D7372" s="1"/>
      <c r="E7372" s="1"/>
      <c r="F7372" s="1"/>
      <c r="G7372" s="1"/>
      <c r="H7372" s="1"/>
      <c r="I7372" s="99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</row>
    <row r="7373" spans="4:35">
      <c r="D7373" s="1"/>
      <c r="E7373" s="1"/>
      <c r="F7373" s="1"/>
      <c r="G7373" s="1"/>
      <c r="H7373" s="1"/>
      <c r="I7373" s="99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</row>
    <row r="7374" spans="4:35">
      <c r="D7374" s="1"/>
      <c r="E7374" s="1"/>
      <c r="F7374" s="1"/>
      <c r="G7374" s="1"/>
      <c r="H7374" s="1"/>
      <c r="I7374" s="99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</row>
    <row r="7375" spans="4:35">
      <c r="D7375" s="1"/>
      <c r="E7375" s="1"/>
      <c r="F7375" s="1"/>
      <c r="G7375" s="1"/>
      <c r="H7375" s="1"/>
      <c r="I7375" s="99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</row>
    <row r="7376" spans="4:35">
      <c r="D7376" s="1"/>
      <c r="E7376" s="1"/>
      <c r="F7376" s="1"/>
      <c r="G7376" s="1"/>
      <c r="H7376" s="1"/>
      <c r="I7376" s="99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</row>
    <row r="7377" spans="4:35">
      <c r="D7377" s="1"/>
      <c r="E7377" s="1"/>
      <c r="F7377" s="1"/>
      <c r="G7377" s="1"/>
      <c r="H7377" s="1"/>
      <c r="I7377" s="99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</row>
    <row r="7378" spans="4:35">
      <c r="D7378" s="1"/>
      <c r="E7378" s="1"/>
      <c r="F7378" s="1"/>
      <c r="G7378" s="1"/>
      <c r="H7378" s="1"/>
      <c r="I7378" s="99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</row>
    <row r="7379" spans="4:35">
      <c r="D7379" s="1"/>
      <c r="E7379" s="1"/>
      <c r="F7379" s="1"/>
      <c r="G7379" s="1"/>
      <c r="H7379" s="1"/>
      <c r="I7379" s="99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</row>
    <row r="7380" spans="4:35">
      <c r="D7380" s="1"/>
      <c r="E7380" s="1"/>
      <c r="F7380" s="1"/>
      <c r="G7380" s="1"/>
      <c r="H7380" s="1"/>
      <c r="I7380" s="99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</row>
    <row r="7381" spans="4:35">
      <c r="D7381" s="1"/>
      <c r="E7381" s="1"/>
      <c r="F7381" s="1"/>
      <c r="G7381" s="1"/>
      <c r="H7381" s="1"/>
      <c r="I7381" s="99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</row>
    <row r="7382" spans="4:35">
      <c r="D7382" s="1"/>
      <c r="E7382" s="1"/>
      <c r="F7382" s="1"/>
      <c r="G7382" s="1"/>
      <c r="H7382" s="1"/>
      <c r="I7382" s="99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</row>
    <row r="7383" spans="4:35">
      <c r="D7383" s="1"/>
      <c r="E7383" s="1"/>
      <c r="F7383" s="1"/>
      <c r="G7383" s="1"/>
      <c r="H7383" s="1"/>
      <c r="I7383" s="99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</row>
    <row r="7384" spans="4:35">
      <c r="D7384" s="1"/>
      <c r="E7384" s="1"/>
      <c r="F7384" s="1"/>
      <c r="G7384" s="1"/>
      <c r="H7384" s="1"/>
      <c r="I7384" s="99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</row>
    <row r="7385" spans="4:35">
      <c r="D7385" s="1"/>
      <c r="E7385" s="1"/>
      <c r="F7385" s="1"/>
      <c r="G7385" s="1"/>
      <c r="H7385" s="1"/>
      <c r="I7385" s="99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</row>
    <row r="7386" spans="4:35">
      <c r="D7386" s="1"/>
      <c r="E7386" s="1"/>
      <c r="F7386" s="1"/>
      <c r="G7386" s="1"/>
      <c r="H7386" s="1"/>
      <c r="I7386" s="99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</row>
    <row r="7387" spans="4:35">
      <c r="D7387" s="1"/>
      <c r="E7387" s="1"/>
      <c r="F7387" s="1"/>
      <c r="G7387" s="1"/>
      <c r="H7387" s="1"/>
      <c r="I7387" s="99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</row>
    <row r="7388" spans="4:35">
      <c r="D7388" s="1"/>
      <c r="E7388" s="1"/>
      <c r="F7388" s="1"/>
      <c r="G7388" s="1"/>
      <c r="H7388" s="1"/>
      <c r="I7388" s="99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</row>
    <row r="7389" spans="4:35">
      <c r="D7389" s="1"/>
      <c r="E7389" s="1"/>
      <c r="F7389" s="1"/>
      <c r="G7389" s="1"/>
      <c r="H7389" s="1"/>
      <c r="I7389" s="99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</row>
    <row r="7390" spans="4:35">
      <c r="D7390" s="1"/>
      <c r="E7390" s="1"/>
      <c r="F7390" s="1"/>
      <c r="G7390" s="1"/>
      <c r="H7390" s="1"/>
      <c r="I7390" s="99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</row>
    <row r="7391" spans="4:35">
      <c r="D7391" s="1"/>
      <c r="E7391" s="1"/>
      <c r="F7391" s="1"/>
      <c r="G7391" s="1"/>
      <c r="H7391" s="1"/>
      <c r="I7391" s="99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</row>
    <row r="7392" spans="4:35">
      <c r="D7392" s="1"/>
      <c r="E7392" s="1"/>
      <c r="F7392" s="1"/>
      <c r="G7392" s="1"/>
      <c r="H7392" s="1"/>
      <c r="I7392" s="99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</row>
    <row r="7393" spans="4:35">
      <c r="D7393" s="1"/>
      <c r="E7393" s="1"/>
      <c r="F7393" s="1"/>
      <c r="G7393" s="1"/>
      <c r="H7393" s="1"/>
      <c r="I7393" s="99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</row>
    <row r="7394" spans="4:35">
      <c r="D7394" s="1"/>
      <c r="E7394" s="1"/>
      <c r="F7394" s="1"/>
      <c r="G7394" s="1"/>
      <c r="H7394" s="1"/>
      <c r="I7394" s="99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</row>
    <row r="7395" spans="4:35">
      <c r="D7395" s="1"/>
      <c r="E7395" s="1"/>
      <c r="F7395" s="1"/>
      <c r="G7395" s="1"/>
      <c r="H7395" s="1"/>
      <c r="I7395" s="99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</row>
    <row r="7396" spans="4:35">
      <c r="D7396" s="1"/>
      <c r="E7396" s="1"/>
      <c r="F7396" s="1"/>
      <c r="G7396" s="1"/>
      <c r="H7396" s="1"/>
      <c r="I7396" s="99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</row>
    <row r="7397" spans="4:35">
      <c r="D7397" s="1"/>
      <c r="E7397" s="1"/>
      <c r="F7397" s="1"/>
      <c r="G7397" s="1"/>
      <c r="H7397" s="1"/>
      <c r="I7397" s="99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</row>
    <row r="7398" spans="4:35">
      <c r="D7398" s="1"/>
      <c r="E7398" s="1"/>
      <c r="F7398" s="1"/>
      <c r="G7398" s="1"/>
      <c r="H7398" s="1"/>
      <c r="I7398" s="99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</row>
    <row r="7399" spans="4:35">
      <c r="D7399" s="1"/>
      <c r="E7399" s="1"/>
      <c r="F7399" s="1"/>
      <c r="G7399" s="1"/>
      <c r="H7399" s="1"/>
      <c r="I7399" s="99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</row>
    <row r="7400" spans="4:35">
      <c r="D7400" s="1"/>
      <c r="E7400" s="1"/>
      <c r="F7400" s="1"/>
      <c r="G7400" s="1"/>
      <c r="H7400" s="1"/>
      <c r="I7400" s="99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</row>
    <row r="7401" spans="4:35">
      <c r="D7401" s="1"/>
      <c r="E7401" s="1"/>
      <c r="F7401" s="1"/>
      <c r="G7401" s="1"/>
      <c r="H7401" s="1"/>
      <c r="I7401" s="99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</row>
    <row r="7402" spans="4:35">
      <c r="D7402" s="1"/>
      <c r="E7402" s="1"/>
      <c r="F7402" s="1"/>
      <c r="G7402" s="1"/>
      <c r="H7402" s="1"/>
      <c r="I7402" s="99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</row>
    <row r="7403" spans="4:35">
      <c r="D7403" s="1"/>
      <c r="E7403" s="1"/>
      <c r="F7403" s="1"/>
      <c r="G7403" s="1"/>
      <c r="H7403" s="1"/>
      <c r="I7403" s="99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</row>
    <row r="7404" spans="4:35">
      <c r="D7404" s="1"/>
      <c r="E7404" s="1"/>
      <c r="F7404" s="1"/>
      <c r="G7404" s="1"/>
      <c r="H7404" s="1"/>
      <c r="I7404" s="99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</row>
    <row r="7405" spans="4:35">
      <c r="D7405" s="1"/>
      <c r="E7405" s="1"/>
      <c r="F7405" s="1"/>
      <c r="G7405" s="1"/>
      <c r="H7405" s="1"/>
      <c r="I7405" s="99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</row>
    <row r="7406" spans="4:35">
      <c r="D7406" s="1"/>
      <c r="E7406" s="1"/>
      <c r="F7406" s="1"/>
      <c r="G7406" s="1"/>
      <c r="H7406" s="1"/>
      <c r="I7406" s="99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</row>
    <row r="7407" spans="4:35">
      <c r="D7407" s="1"/>
      <c r="E7407" s="1"/>
      <c r="F7407" s="1"/>
      <c r="G7407" s="1"/>
      <c r="H7407" s="1"/>
      <c r="I7407" s="99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</row>
    <row r="7408" spans="4:35">
      <c r="D7408" s="1"/>
      <c r="E7408" s="1"/>
      <c r="F7408" s="1"/>
      <c r="G7408" s="1"/>
      <c r="H7408" s="1"/>
      <c r="I7408" s="99"/>
      <c r="J7408" s="1"/>
      <c r="K7408" s="1"/>
      <c r="L7408" s="1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</row>
    <row r="7409" spans="4:35">
      <c r="D7409" s="1"/>
      <c r="E7409" s="1"/>
      <c r="F7409" s="1"/>
      <c r="G7409" s="1"/>
      <c r="H7409" s="1"/>
      <c r="I7409" s="99"/>
      <c r="J7409" s="1"/>
      <c r="K7409" s="1"/>
      <c r="L7409" s="1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</row>
    <row r="7410" spans="4:35">
      <c r="D7410" s="1"/>
      <c r="E7410" s="1"/>
      <c r="F7410" s="1"/>
      <c r="G7410" s="1"/>
      <c r="H7410" s="1"/>
      <c r="I7410" s="99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</row>
    <row r="7411" spans="4:35">
      <c r="D7411" s="1"/>
      <c r="E7411" s="1"/>
      <c r="F7411" s="1"/>
      <c r="G7411" s="1"/>
      <c r="H7411" s="1"/>
      <c r="I7411" s="99"/>
      <c r="J7411" s="1"/>
      <c r="K7411" s="1"/>
      <c r="L7411" s="1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</row>
    <row r="7412" spans="4:35">
      <c r="D7412" s="1"/>
      <c r="E7412" s="1"/>
      <c r="F7412" s="1"/>
      <c r="G7412" s="1"/>
      <c r="H7412" s="1"/>
      <c r="I7412" s="99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</row>
    <row r="7413" spans="4:35">
      <c r="D7413" s="1"/>
      <c r="E7413" s="1"/>
      <c r="F7413" s="1"/>
      <c r="G7413" s="1"/>
      <c r="H7413" s="1"/>
      <c r="I7413" s="99"/>
      <c r="J7413" s="1"/>
      <c r="K7413" s="1"/>
      <c r="L7413" s="1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</row>
    <row r="7414" spans="4:35">
      <c r="D7414" s="1"/>
      <c r="E7414" s="1"/>
      <c r="F7414" s="1"/>
      <c r="G7414" s="1"/>
      <c r="H7414" s="1"/>
      <c r="I7414" s="99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</row>
    <row r="7415" spans="4:35">
      <c r="D7415" s="1"/>
      <c r="E7415" s="1"/>
      <c r="F7415" s="1"/>
      <c r="G7415" s="1"/>
      <c r="H7415" s="1"/>
      <c r="I7415" s="99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</row>
    <row r="7416" spans="4:35">
      <c r="D7416" s="1"/>
      <c r="E7416" s="1"/>
      <c r="F7416" s="1"/>
      <c r="G7416" s="1"/>
      <c r="H7416" s="1"/>
      <c r="I7416" s="99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</row>
    <row r="7417" spans="4:35">
      <c r="D7417" s="1"/>
      <c r="E7417" s="1"/>
      <c r="F7417" s="1"/>
      <c r="G7417" s="1"/>
      <c r="H7417" s="1"/>
      <c r="I7417" s="99"/>
      <c r="J7417" s="1"/>
      <c r="K7417" s="1"/>
      <c r="L7417" s="1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</row>
    <row r="7418" spans="4:35">
      <c r="D7418" s="1"/>
      <c r="E7418" s="1"/>
      <c r="F7418" s="1"/>
      <c r="G7418" s="1"/>
      <c r="H7418" s="1"/>
      <c r="I7418" s="99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</row>
    <row r="7419" spans="4:35">
      <c r="D7419" s="1"/>
      <c r="E7419" s="1"/>
      <c r="F7419" s="1"/>
      <c r="G7419" s="1"/>
      <c r="H7419" s="1"/>
      <c r="I7419" s="99"/>
      <c r="J7419" s="1"/>
      <c r="K7419" s="1"/>
      <c r="L7419" s="1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</row>
    <row r="7420" spans="4:35">
      <c r="D7420" s="1"/>
      <c r="E7420" s="1"/>
      <c r="F7420" s="1"/>
      <c r="G7420" s="1"/>
      <c r="H7420" s="1"/>
      <c r="I7420" s="99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</row>
    <row r="7421" spans="4:35">
      <c r="D7421" s="1"/>
      <c r="E7421" s="1"/>
      <c r="F7421" s="1"/>
      <c r="G7421" s="1"/>
      <c r="H7421" s="1"/>
      <c r="I7421" s="99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</row>
    <row r="7422" spans="4:35">
      <c r="D7422" s="1"/>
      <c r="E7422" s="1"/>
      <c r="F7422" s="1"/>
      <c r="G7422" s="1"/>
      <c r="H7422" s="1"/>
      <c r="I7422" s="99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</row>
    <row r="7423" spans="4:35">
      <c r="D7423" s="1"/>
      <c r="E7423" s="1"/>
      <c r="F7423" s="1"/>
      <c r="G7423" s="1"/>
      <c r="H7423" s="1"/>
      <c r="I7423" s="99"/>
      <c r="J7423" s="1"/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</row>
    <row r="7424" spans="4:35">
      <c r="D7424" s="1"/>
      <c r="E7424" s="1"/>
      <c r="F7424" s="1"/>
      <c r="G7424" s="1"/>
      <c r="H7424" s="1"/>
      <c r="I7424" s="99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</row>
    <row r="7425" spans="4:35">
      <c r="D7425" s="1"/>
      <c r="E7425" s="1"/>
      <c r="F7425" s="1"/>
      <c r="G7425" s="1"/>
      <c r="H7425" s="1"/>
      <c r="I7425" s="99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</row>
    <row r="7426" spans="4:35">
      <c r="D7426" s="1"/>
      <c r="E7426" s="1"/>
      <c r="F7426" s="1"/>
      <c r="G7426" s="1"/>
      <c r="H7426" s="1"/>
      <c r="I7426" s="99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</row>
    <row r="7427" spans="4:35">
      <c r="D7427" s="1"/>
      <c r="E7427" s="1"/>
      <c r="F7427" s="1"/>
      <c r="G7427" s="1"/>
      <c r="H7427" s="1"/>
      <c r="I7427" s="99"/>
      <c r="J7427" s="1"/>
      <c r="K7427" s="1"/>
      <c r="L7427" s="1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</row>
    <row r="7428" spans="4:35">
      <c r="D7428" s="1"/>
      <c r="E7428" s="1"/>
      <c r="F7428" s="1"/>
      <c r="G7428" s="1"/>
      <c r="H7428" s="1"/>
      <c r="I7428" s="99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</row>
    <row r="7429" spans="4:35">
      <c r="D7429" s="1"/>
      <c r="E7429" s="1"/>
      <c r="F7429" s="1"/>
      <c r="G7429" s="1"/>
      <c r="H7429" s="1"/>
      <c r="I7429" s="99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</row>
    <row r="7430" spans="4:35">
      <c r="D7430" s="1"/>
      <c r="E7430" s="1"/>
      <c r="F7430" s="1"/>
      <c r="G7430" s="1"/>
      <c r="H7430" s="1"/>
      <c r="I7430" s="99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</row>
    <row r="7431" spans="4:35">
      <c r="D7431" s="1"/>
      <c r="E7431" s="1"/>
      <c r="F7431" s="1"/>
      <c r="G7431" s="1"/>
      <c r="H7431" s="1"/>
      <c r="I7431" s="99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</row>
    <row r="7432" spans="4:35">
      <c r="D7432" s="1"/>
      <c r="E7432" s="1"/>
      <c r="F7432" s="1"/>
      <c r="G7432" s="1"/>
      <c r="H7432" s="1"/>
      <c r="I7432" s="99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</row>
    <row r="7433" spans="4:35">
      <c r="D7433" s="1"/>
      <c r="E7433" s="1"/>
      <c r="F7433" s="1"/>
      <c r="G7433" s="1"/>
      <c r="H7433" s="1"/>
      <c r="I7433" s="99"/>
      <c r="J7433" s="1"/>
      <c r="K7433" s="1"/>
      <c r="L7433" s="1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</row>
    <row r="7434" spans="4:35">
      <c r="D7434" s="1"/>
      <c r="E7434" s="1"/>
      <c r="F7434" s="1"/>
      <c r="G7434" s="1"/>
      <c r="H7434" s="1"/>
      <c r="I7434" s="99"/>
      <c r="J7434" s="1"/>
      <c r="K7434" s="1"/>
      <c r="L7434" s="1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</row>
    <row r="7435" spans="4:35">
      <c r="D7435" s="1"/>
      <c r="E7435" s="1"/>
      <c r="F7435" s="1"/>
      <c r="G7435" s="1"/>
      <c r="H7435" s="1"/>
      <c r="I7435" s="99"/>
      <c r="J7435" s="1"/>
      <c r="K7435" s="1"/>
      <c r="L7435" s="1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</row>
    <row r="7436" spans="4:35">
      <c r="D7436" s="1"/>
      <c r="E7436" s="1"/>
      <c r="F7436" s="1"/>
      <c r="G7436" s="1"/>
      <c r="H7436" s="1"/>
      <c r="I7436" s="99"/>
      <c r="J7436" s="1"/>
      <c r="K7436" s="1"/>
      <c r="L7436" s="1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</row>
    <row r="7437" spans="4:35">
      <c r="D7437" s="1"/>
      <c r="E7437" s="1"/>
      <c r="F7437" s="1"/>
      <c r="G7437" s="1"/>
      <c r="H7437" s="1"/>
      <c r="I7437" s="99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</row>
    <row r="7438" spans="4:35">
      <c r="D7438" s="1"/>
      <c r="E7438" s="1"/>
      <c r="F7438" s="1"/>
      <c r="G7438" s="1"/>
      <c r="H7438" s="1"/>
      <c r="I7438" s="99"/>
      <c r="J7438" s="1"/>
      <c r="K7438" s="1"/>
      <c r="L7438" s="1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</row>
    <row r="7439" spans="4:35">
      <c r="D7439" s="1"/>
      <c r="E7439" s="1"/>
      <c r="F7439" s="1"/>
      <c r="G7439" s="1"/>
      <c r="H7439" s="1"/>
      <c r="I7439" s="99"/>
      <c r="J7439" s="1"/>
      <c r="K7439" s="1"/>
      <c r="L7439" s="1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</row>
    <row r="7440" spans="4:35">
      <c r="D7440" s="1"/>
      <c r="E7440" s="1"/>
      <c r="F7440" s="1"/>
      <c r="G7440" s="1"/>
      <c r="H7440" s="1"/>
      <c r="I7440" s="99"/>
      <c r="J7440" s="1"/>
      <c r="K7440" s="1"/>
      <c r="L7440" s="1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</row>
    <row r="7441" spans="4:35">
      <c r="D7441" s="1"/>
      <c r="E7441" s="1"/>
      <c r="F7441" s="1"/>
      <c r="G7441" s="1"/>
      <c r="H7441" s="1"/>
      <c r="I7441" s="99"/>
      <c r="J7441" s="1"/>
      <c r="K7441" s="1"/>
      <c r="L7441" s="1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</row>
    <row r="7442" spans="4:35">
      <c r="D7442" s="1"/>
      <c r="E7442" s="1"/>
      <c r="F7442" s="1"/>
      <c r="G7442" s="1"/>
      <c r="H7442" s="1"/>
      <c r="I7442" s="99"/>
      <c r="J7442" s="1"/>
      <c r="K7442" s="1"/>
      <c r="L7442" s="1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</row>
    <row r="7443" spans="4:35">
      <c r="D7443" s="1"/>
      <c r="E7443" s="1"/>
      <c r="F7443" s="1"/>
      <c r="G7443" s="1"/>
      <c r="H7443" s="1"/>
      <c r="I7443" s="99"/>
      <c r="J7443" s="1"/>
      <c r="K7443" s="1"/>
      <c r="L7443" s="1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</row>
    <row r="7444" spans="4:35">
      <c r="D7444" s="1"/>
      <c r="E7444" s="1"/>
      <c r="F7444" s="1"/>
      <c r="G7444" s="1"/>
      <c r="H7444" s="1"/>
      <c r="I7444" s="99"/>
      <c r="J7444" s="1"/>
      <c r="K7444" s="1"/>
      <c r="L7444" s="1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</row>
    <row r="7445" spans="4:35">
      <c r="D7445" s="1"/>
      <c r="E7445" s="1"/>
      <c r="F7445" s="1"/>
      <c r="G7445" s="1"/>
      <c r="H7445" s="1"/>
      <c r="I7445" s="99"/>
      <c r="J7445" s="1"/>
      <c r="K7445" s="1"/>
      <c r="L7445" s="1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</row>
    <row r="7446" spans="4:35">
      <c r="D7446" s="1"/>
      <c r="E7446" s="1"/>
      <c r="F7446" s="1"/>
      <c r="G7446" s="1"/>
      <c r="H7446" s="1"/>
      <c r="I7446" s="99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</row>
    <row r="7447" spans="4:35">
      <c r="D7447" s="1"/>
      <c r="E7447" s="1"/>
      <c r="F7447" s="1"/>
      <c r="G7447" s="1"/>
      <c r="H7447" s="1"/>
      <c r="I7447" s="99"/>
      <c r="J7447" s="1"/>
      <c r="K7447" s="1"/>
      <c r="L7447" s="1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</row>
    <row r="7448" spans="4:35">
      <c r="D7448" s="1"/>
      <c r="E7448" s="1"/>
      <c r="F7448" s="1"/>
      <c r="G7448" s="1"/>
      <c r="H7448" s="1"/>
      <c r="I7448" s="99"/>
      <c r="J7448" s="1"/>
      <c r="K7448" s="1"/>
      <c r="L7448" s="1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</row>
    <row r="7449" spans="4:35">
      <c r="D7449" s="1"/>
      <c r="E7449" s="1"/>
      <c r="F7449" s="1"/>
      <c r="G7449" s="1"/>
      <c r="H7449" s="1"/>
      <c r="I7449" s="99"/>
      <c r="J7449" s="1"/>
      <c r="K7449" s="1"/>
      <c r="L7449" s="1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</row>
    <row r="7450" spans="4:35">
      <c r="D7450" s="1"/>
      <c r="E7450" s="1"/>
      <c r="F7450" s="1"/>
      <c r="G7450" s="1"/>
      <c r="H7450" s="1"/>
      <c r="I7450" s="99"/>
      <c r="J7450" s="1"/>
      <c r="K7450" s="1"/>
      <c r="L7450" s="1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</row>
    <row r="7451" spans="4:35">
      <c r="D7451" s="1"/>
      <c r="E7451" s="1"/>
      <c r="F7451" s="1"/>
      <c r="G7451" s="1"/>
      <c r="H7451" s="1"/>
      <c r="I7451" s="99"/>
      <c r="J7451" s="1"/>
      <c r="K7451" s="1"/>
      <c r="L7451" s="1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</row>
    <row r="7452" spans="4:35">
      <c r="D7452" s="1"/>
      <c r="E7452" s="1"/>
      <c r="F7452" s="1"/>
      <c r="G7452" s="1"/>
      <c r="H7452" s="1"/>
      <c r="I7452" s="99"/>
      <c r="J7452" s="1"/>
      <c r="K7452" s="1"/>
      <c r="L7452" s="1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</row>
    <row r="7453" spans="4:35">
      <c r="D7453" s="1"/>
      <c r="E7453" s="1"/>
      <c r="F7453" s="1"/>
      <c r="G7453" s="1"/>
      <c r="H7453" s="1"/>
      <c r="I7453" s="99"/>
      <c r="J7453" s="1"/>
      <c r="K7453" s="1"/>
      <c r="L7453" s="1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</row>
    <row r="7454" spans="4:35">
      <c r="D7454" s="1"/>
      <c r="E7454" s="1"/>
      <c r="F7454" s="1"/>
      <c r="G7454" s="1"/>
      <c r="H7454" s="1"/>
      <c r="I7454" s="99"/>
      <c r="J7454" s="1"/>
      <c r="K7454" s="1"/>
      <c r="L7454" s="1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</row>
    <row r="7455" spans="4:35">
      <c r="D7455" s="1"/>
      <c r="E7455" s="1"/>
      <c r="F7455" s="1"/>
      <c r="G7455" s="1"/>
      <c r="H7455" s="1"/>
      <c r="I7455" s="99"/>
      <c r="J7455" s="1"/>
      <c r="K7455" s="1"/>
      <c r="L7455" s="1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</row>
    <row r="7456" spans="4:35">
      <c r="D7456" s="1"/>
      <c r="E7456" s="1"/>
      <c r="F7456" s="1"/>
      <c r="G7456" s="1"/>
      <c r="H7456" s="1"/>
      <c r="I7456" s="99"/>
      <c r="J7456" s="1"/>
      <c r="K7456" s="1"/>
      <c r="L7456" s="1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</row>
    <row r="7457" spans="4:35">
      <c r="D7457" s="1"/>
      <c r="E7457" s="1"/>
      <c r="F7457" s="1"/>
      <c r="G7457" s="1"/>
      <c r="H7457" s="1"/>
      <c r="I7457" s="99"/>
      <c r="J7457" s="1"/>
      <c r="K7457" s="1"/>
      <c r="L7457" s="1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</row>
    <row r="7458" spans="4:35">
      <c r="D7458" s="1"/>
      <c r="E7458" s="1"/>
      <c r="F7458" s="1"/>
      <c r="G7458" s="1"/>
      <c r="H7458" s="1"/>
      <c r="I7458" s="99"/>
      <c r="J7458" s="1"/>
      <c r="K7458" s="1"/>
      <c r="L7458" s="1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</row>
    <row r="7459" spans="4:35">
      <c r="D7459" s="1"/>
      <c r="E7459" s="1"/>
      <c r="F7459" s="1"/>
      <c r="G7459" s="1"/>
      <c r="H7459" s="1"/>
      <c r="I7459" s="99"/>
      <c r="J7459" s="1"/>
      <c r="K7459" s="1"/>
      <c r="L7459" s="1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</row>
    <row r="7460" spans="4:35">
      <c r="D7460" s="1"/>
      <c r="E7460" s="1"/>
      <c r="F7460" s="1"/>
      <c r="G7460" s="1"/>
      <c r="H7460" s="1"/>
      <c r="I7460" s="99"/>
      <c r="J7460" s="1"/>
      <c r="K7460" s="1"/>
      <c r="L7460" s="1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</row>
    <row r="7461" spans="4:35">
      <c r="D7461" s="1"/>
      <c r="E7461" s="1"/>
      <c r="F7461" s="1"/>
      <c r="G7461" s="1"/>
      <c r="H7461" s="1"/>
      <c r="I7461" s="99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</row>
    <row r="7462" spans="4:35">
      <c r="D7462" s="1"/>
      <c r="E7462" s="1"/>
      <c r="F7462" s="1"/>
      <c r="G7462" s="1"/>
      <c r="H7462" s="1"/>
      <c r="I7462" s="99"/>
      <c r="J7462" s="1"/>
      <c r="K7462" s="1"/>
      <c r="L7462" s="1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</row>
    <row r="7463" spans="4:35">
      <c r="D7463" s="1"/>
      <c r="E7463" s="1"/>
      <c r="F7463" s="1"/>
      <c r="G7463" s="1"/>
      <c r="H7463" s="1"/>
      <c r="I7463" s="99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</row>
    <row r="7464" spans="4:35">
      <c r="D7464" s="1"/>
      <c r="E7464" s="1"/>
      <c r="F7464" s="1"/>
      <c r="G7464" s="1"/>
      <c r="H7464" s="1"/>
      <c r="I7464" s="99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</row>
    <row r="7465" spans="4:35">
      <c r="D7465" s="1"/>
      <c r="E7465" s="1"/>
      <c r="F7465" s="1"/>
      <c r="G7465" s="1"/>
      <c r="H7465" s="1"/>
      <c r="I7465" s="99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</row>
    <row r="7466" spans="4:35">
      <c r="D7466" s="1"/>
      <c r="E7466" s="1"/>
      <c r="F7466" s="1"/>
      <c r="G7466" s="1"/>
      <c r="H7466" s="1"/>
      <c r="I7466" s="99"/>
      <c r="J7466" s="1"/>
      <c r="K7466" s="1"/>
      <c r="L7466" s="1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</row>
    <row r="7467" spans="4:35">
      <c r="D7467" s="1"/>
      <c r="E7467" s="1"/>
      <c r="F7467" s="1"/>
      <c r="G7467" s="1"/>
      <c r="H7467" s="1"/>
      <c r="I7467" s="99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</row>
    <row r="7468" spans="4:35">
      <c r="D7468" s="1"/>
      <c r="E7468" s="1"/>
      <c r="F7468" s="1"/>
      <c r="G7468" s="1"/>
      <c r="H7468" s="1"/>
      <c r="I7468" s="99"/>
      <c r="J7468" s="1"/>
      <c r="K7468" s="1"/>
      <c r="L7468" s="1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</row>
    <row r="7469" spans="4:35">
      <c r="D7469" s="1"/>
      <c r="E7469" s="1"/>
      <c r="F7469" s="1"/>
      <c r="G7469" s="1"/>
      <c r="H7469" s="1"/>
      <c r="I7469" s="99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</row>
    <row r="7470" spans="4:35">
      <c r="D7470" s="1"/>
      <c r="E7470" s="1"/>
      <c r="F7470" s="1"/>
      <c r="G7470" s="1"/>
      <c r="H7470" s="1"/>
      <c r="I7470" s="99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</row>
    <row r="7471" spans="4:35">
      <c r="D7471" s="1"/>
      <c r="E7471" s="1"/>
      <c r="F7471" s="1"/>
      <c r="G7471" s="1"/>
      <c r="H7471" s="1"/>
      <c r="I7471" s="99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</row>
    <row r="7472" spans="4:35">
      <c r="D7472" s="1"/>
      <c r="E7472" s="1"/>
      <c r="F7472" s="1"/>
      <c r="G7472" s="1"/>
      <c r="H7472" s="1"/>
      <c r="I7472" s="99"/>
      <c r="J7472" s="1"/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</row>
    <row r="7473" spans="4:35">
      <c r="D7473" s="1"/>
      <c r="E7473" s="1"/>
      <c r="F7473" s="1"/>
      <c r="G7473" s="1"/>
      <c r="H7473" s="1"/>
      <c r="I7473" s="99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</row>
    <row r="7474" spans="4:35">
      <c r="D7474" s="1"/>
      <c r="E7474" s="1"/>
      <c r="F7474" s="1"/>
      <c r="G7474" s="1"/>
      <c r="H7474" s="1"/>
      <c r="I7474" s="99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</row>
    <row r="7475" spans="4:35">
      <c r="D7475" s="1"/>
      <c r="E7475" s="1"/>
      <c r="F7475" s="1"/>
      <c r="G7475" s="1"/>
      <c r="H7475" s="1"/>
      <c r="I7475" s="99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</row>
    <row r="7476" spans="4:35">
      <c r="D7476" s="1"/>
      <c r="E7476" s="1"/>
      <c r="F7476" s="1"/>
      <c r="G7476" s="1"/>
      <c r="H7476" s="1"/>
      <c r="I7476" s="99"/>
      <c r="J7476" s="1"/>
      <c r="K7476" s="1"/>
      <c r="L7476" s="1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</row>
    <row r="7477" spans="4:35">
      <c r="D7477" s="1"/>
      <c r="E7477" s="1"/>
      <c r="F7477" s="1"/>
      <c r="G7477" s="1"/>
      <c r="H7477" s="1"/>
      <c r="I7477" s="99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</row>
    <row r="7478" spans="4:35">
      <c r="D7478" s="1"/>
      <c r="E7478" s="1"/>
      <c r="F7478" s="1"/>
      <c r="G7478" s="1"/>
      <c r="H7478" s="1"/>
      <c r="I7478" s="99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</row>
    <row r="7479" spans="4:35">
      <c r="D7479" s="1"/>
      <c r="E7479" s="1"/>
      <c r="F7479" s="1"/>
      <c r="G7479" s="1"/>
      <c r="H7479" s="1"/>
      <c r="I7479" s="99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</row>
    <row r="7480" spans="4:35">
      <c r="D7480" s="1"/>
      <c r="E7480" s="1"/>
      <c r="F7480" s="1"/>
      <c r="G7480" s="1"/>
      <c r="H7480" s="1"/>
      <c r="I7480" s="99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</row>
    <row r="7481" spans="4:35">
      <c r="D7481" s="1"/>
      <c r="E7481" s="1"/>
      <c r="F7481" s="1"/>
      <c r="G7481" s="1"/>
      <c r="H7481" s="1"/>
      <c r="I7481" s="99"/>
      <c r="J7481" s="1"/>
      <c r="K7481" s="1"/>
      <c r="L7481" s="1"/>
      <c r="M7481" s="1"/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</row>
    <row r="7482" spans="4:35">
      <c r="D7482" s="1"/>
      <c r="E7482" s="1"/>
      <c r="F7482" s="1"/>
      <c r="G7482" s="1"/>
      <c r="H7482" s="1"/>
      <c r="I7482" s="99"/>
      <c r="J7482" s="1"/>
      <c r="K7482" s="1"/>
      <c r="L7482" s="1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</row>
    <row r="7483" spans="4:35">
      <c r="D7483" s="1"/>
      <c r="E7483" s="1"/>
      <c r="F7483" s="1"/>
      <c r="G7483" s="1"/>
      <c r="H7483" s="1"/>
      <c r="I7483" s="99"/>
      <c r="J7483" s="1"/>
      <c r="K7483" s="1"/>
      <c r="L7483" s="1"/>
      <c r="M7483" s="1"/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</row>
    <row r="7484" spans="4:35">
      <c r="D7484" s="1"/>
      <c r="E7484" s="1"/>
      <c r="F7484" s="1"/>
      <c r="G7484" s="1"/>
      <c r="H7484" s="1"/>
      <c r="I7484" s="99"/>
      <c r="J7484" s="1"/>
      <c r="K7484" s="1"/>
      <c r="L7484" s="1"/>
      <c r="M7484" s="1"/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</row>
    <row r="7485" spans="4:35">
      <c r="D7485" s="1"/>
      <c r="E7485" s="1"/>
      <c r="F7485" s="1"/>
      <c r="G7485" s="1"/>
      <c r="H7485" s="1"/>
      <c r="I7485" s="99"/>
      <c r="J7485" s="1"/>
      <c r="K7485" s="1"/>
      <c r="L7485" s="1"/>
      <c r="M7485" s="1"/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</row>
    <row r="7486" spans="4:35">
      <c r="D7486" s="1"/>
      <c r="E7486" s="1"/>
      <c r="F7486" s="1"/>
      <c r="G7486" s="1"/>
      <c r="H7486" s="1"/>
      <c r="I7486" s="99"/>
      <c r="J7486" s="1"/>
      <c r="K7486" s="1"/>
      <c r="L7486" s="1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</row>
    <row r="7487" spans="4:35">
      <c r="D7487" s="1"/>
      <c r="E7487" s="1"/>
      <c r="F7487" s="1"/>
      <c r="G7487" s="1"/>
      <c r="H7487" s="1"/>
      <c r="I7487" s="99"/>
      <c r="J7487" s="1"/>
      <c r="K7487" s="1"/>
      <c r="L7487" s="1"/>
      <c r="M7487" s="1"/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</row>
    <row r="7488" spans="4:35">
      <c r="D7488" s="1"/>
      <c r="E7488" s="1"/>
      <c r="F7488" s="1"/>
      <c r="G7488" s="1"/>
      <c r="H7488" s="1"/>
      <c r="I7488" s="99"/>
      <c r="J7488" s="1"/>
      <c r="K7488" s="1"/>
      <c r="L7488" s="1"/>
      <c r="M7488" s="1"/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</row>
    <row r="7489" spans="4:35">
      <c r="D7489" s="1"/>
      <c r="E7489" s="1"/>
      <c r="F7489" s="1"/>
      <c r="G7489" s="1"/>
      <c r="H7489" s="1"/>
      <c r="I7489" s="99"/>
      <c r="J7489" s="1"/>
      <c r="K7489" s="1"/>
      <c r="L7489" s="1"/>
      <c r="M7489" s="1"/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</row>
    <row r="7490" spans="4:35">
      <c r="D7490" s="1"/>
      <c r="E7490" s="1"/>
      <c r="F7490" s="1"/>
      <c r="G7490" s="1"/>
      <c r="H7490" s="1"/>
      <c r="I7490" s="99"/>
      <c r="J7490" s="1"/>
      <c r="K7490" s="1"/>
      <c r="L7490" s="1"/>
      <c r="M7490" s="1"/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</row>
    <row r="7491" spans="4:35">
      <c r="D7491" s="1"/>
      <c r="E7491" s="1"/>
      <c r="F7491" s="1"/>
      <c r="G7491" s="1"/>
      <c r="H7491" s="1"/>
      <c r="I7491" s="99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</row>
    <row r="7492" spans="4:35">
      <c r="D7492" s="1"/>
      <c r="E7492" s="1"/>
      <c r="F7492" s="1"/>
      <c r="G7492" s="1"/>
      <c r="H7492" s="1"/>
      <c r="I7492" s="99"/>
      <c r="J7492" s="1"/>
      <c r="K7492" s="1"/>
      <c r="L7492" s="1"/>
      <c r="M7492" s="1"/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</row>
    <row r="7493" spans="4:35">
      <c r="D7493" s="1"/>
      <c r="E7493" s="1"/>
      <c r="F7493" s="1"/>
      <c r="G7493" s="1"/>
      <c r="H7493" s="1"/>
      <c r="I7493" s="99"/>
      <c r="J7493" s="1"/>
      <c r="K7493" s="1"/>
      <c r="L7493" s="1"/>
      <c r="M7493" s="1"/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</row>
    <row r="7494" spans="4:35">
      <c r="D7494" s="1"/>
      <c r="E7494" s="1"/>
      <c r="F7494" s="1"/>
      <c r="G7494" s="1"/>
      <c r="H7494" s="1"/>
      <c r="I7494" s="99"/>
      <c r="J7494" s="1"/>
      <c r="K7494" s="1"/>
      <c r="L7494" s="1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</row>
    <row r="7495" spans="4:35">
      <c r="D7495" s="1"/>
      <c r="E7495" s="1"/>
      <c r="F7495" s="1"/>
      <c r="G7495" s="1"/>
      <c r="H7495" s="1"/>
      <c r="I7495" s="99"/>
      <c r="J7495" s="1"/>
      <c r="K7495" s="1"/>
      <c r="L7495" s="1"/>
      <c r="M7495" s="1"/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</row>
    <row r="7496" spans="4:35">
      <c r="D7496" s="1"/>
      <c r="E7496" s="1"/>
      <c r="F7496" s="1"/>
      <c r="G7496" s="1"/>
      <c r="H7496" s="1"/>
      <c r="I7496" s="99"/>
      <c r="J7496" s="1"/>
      <c r="K7496" s="1"/>
      <c r="L7496" s="1"/>
      <c r="M7496" s="1"/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</row>
    <row r="7497" spans="4:35">
      <c r="D7497" s="1"/>
      <c r="E7497" s="1"/>
      <c r="F7497" s="1"/>
      <c r="G7497" s="1"/>
      <c r="H7497" s="1"/>
      <c r="I7497" s="99"/>
      <c r="J7497" s="1"/>
      <c r="K7497" s="1"/>
      <c r="L7497" s="1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</row>
    <row r="7498" spans="4:35">
      <c r="D7498" s="1"/>
      <c r="E7498" s="1"/>
      <c r="F7498" s="1"/>
      <c r="G7498" s="1"/>
      <c r="H7498" s="1"/>
      <c r="I7498" s="99"/>
      <c r="J7498" s="1"/>
      <c r="K7498" s="1"/>
      <c r="L7498" s="1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</row>
    <row r="7499" spans="4:35">
      <c r="D7499" s="1"/>
      <c r="E7499" s="1"/>
      <c r="F7499" s="1"/>
      <c r="G7499" s="1"/>
      <c r="H7499" s="1"/>
      <c r="I7499" s="99"/>
      <c r="J7499" s="1"/>
      <c r="K7499" s="1"/>
      <c r="L7499" s="1"/>
      <c r="M7499" s="1"/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</row>
    <row r="7500" spans="4:35">
      <c r="D7500" s="1"/>
      <c r="E7500" s="1"/>
      <c r="F7500" s="1"/>
      <c r="G7500" s="1"/>
      <c r="H7500" s="1"/>
      <c r="I7500" s="99"/>
      <c r="J7500" s="1"/>
      <c r="K7500" s="1"/>
      <c r="L7500" s="1"/>
      <c r="M7500" s="1"/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</row>
    <row r="7501" spans="4:35">
      <c r="D7501" s="1"/>
      <c r="E7501" s="1"/>
      <c r="F7501" s="1"/>
      <c r="G7501" s="1"/>
      <c r="H7501" s="1"/>
      <c r="I7501" s="99"/>
      <c r="J7501" s="1"/>
      <c r="K7501" s="1"/>
      <c r="L7501" s="1"/>
      <c r="M7501" s="1"/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</row>
    <row r="7502" spans="4:35">
      <c r="D7502" s="1"/>
      <c r="E7502" s="1"/>
      <c r="F7502" s="1"/>
      <c r="G7502" s="1"/>
      <c r="H7502" s="1"/>
      <c r="I7502" s="99"/>
      <c r="J7502" s="1"/>
      <c r="K7502" s="1"/>
      <c r="L7502" s="1"/>
      <c r="M7502" s="1"/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</row>
    <row r="7503" spans="4:35">
      <c r="D7503" s="1"/>
      <c r="E7503" s="1"/>
      <c r="F7503" s="1"/>
      <c r="G7503" s="1"/>
      <c r="H7503" s="1"/>
      <c r="I7503" s="99"/>
      <c r="J7503" s="1"/>
      <c r="K7503" s="1"/>
      <c r="L7503" s="1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</row>
    <row r="7504" spans="4:35">
      <c r="D7504" s="1"/>
      <c r="E7504" s="1"/>
      <c r="F7504" s="1"/>
      <c r="G7504" s="1"/>
      <c r="H7504" s="1"/>
      <c r="I7504" s="99"/>
      <c r="J7504" s="1"/>
      <c r="K7504" s="1"/>
      <c r="L7504" s="1"/>
      <c r="M7504" s="1"/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</row>
    <row r="7505" spans="4:35">
      <c r="D7505" s="1"/>
      <c r="E7505" s="1"/>
      <c r="F7505" s="1"/>
      <c r="G7505" s="1"/>
      <c r="H7505" s="1"/>
      <c r="I7505" s="99"/>
      <c r="J7505" s="1"/>
      <c r="K7505" s="1"/>
      <c r="L7505" s="1"/>
      <c r="M7505" s="1"/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</row>
    <row r="7506" spans="4:35">
      <c r="D7506" s="1"/>
      <c r="E7506" s="1"/>
      <c r="F7506" s="1"/>
      <c r="G7506" s="1"/>
      <c r="H7506" s="1"/>
      <c r="I7506" s="99"/>
      <c r="J7506" s="1"/>
      <c r="K7506" s="1"/>
      <c r="L7506" s="1"/>
      <c r="M7506" s="1"/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</row>
    <row r="7507" spans="4:35">
      <c r="D7507" s="1"/>
      <c r="E7507" s="1"/>
      <c r="F7507" s="1"/>
      <c r="G7507" s="1"/>
      <c r="H7507" s="1"/>
      <c r="I7507" s="99"/>
      <c r="J7507" s="1"/>
      <c r="K7507" s="1"/>
      <c r="L7507" s="1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</row>
    <row r="7508" spans="4:35">
      <c r="D7508" s="1"/>
      <c r="E7508" s="1"/>
      <c r="F7508" s="1"/>
      <c r="G7508" s="1"/>
      <c r="H7508" s="1"/>
      <c r="I7508" s="99"/>
      <c r="J7508" s="1"/>
      <c r="K7508" s="1"/>
      <c r="L7508" s="1"/>
      <c r="M7508" s="1"/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</row>
    <row r="7509" spans="4:35">
      <c r="D7509" s="1"/>
      <c r="E7509" s="1"/>
      <c r="F7509" s="1"/>
      <c r="G7509" s="1"/>
      <c r="H7509" s="1"/>
      <c r="I7509" s="99"/>
      <c r="J7509" s="1"/>
      <c r="K7509" s="1"/>
      <c r="L7509" s="1"/>
      <c r="M7509" s="1"/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</row>
    <row r="7510" spans="4:35">
      <c r="D7510" s="1"/>
      <c r="E7510" s="1"/>
      <c r="F7510" s="1"/>
      <c r="G7510" s="1"/>
      <c r="H7510" s="1"/>
      <c r="I7510" s="99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</row>
    <row r="7511" spans="4:35">
      <c r="D7511" s="1"/>
      <c r="E7511" s="1"/>
      <c r="F7511" s="1"/>
      <c r="G7511" s="1"/>
      <c r="H7511" s="1"/>
      <c r="I7511" s="99"/>
      <c r="J7511" s="1"/>
      <c r="K7511" s="1"/>
      <c r="L7511" s="1"/>
      <c r="M7511" s="1"/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</row>
    <row r="7512" spans="4:35">
      <c r="D7512" s="1"/>
      <c r="E7512" s="1"/>
      <c r="F7512" s="1"/>
      <c r="G7512" s="1"/>
      <c r="H7512" s="1"/>
      <c r="I7512" s="99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</row>
    <row r="7513" spans="4:35">
      <c r="D7513" s="1"/>
      <c r="E7513" s="1"/>
      <c r="F7513" s="1"/>
      <c r="G7513" s="1"/>
      <c r="H7513" s="1"/>
      <c r="I7513" s="99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</row>
    <row r="7514" spans="4:35">
      <c r="D7514" s="1"/>
      <c r="E7514" s="1"/>
      <c r="F7514" s="1"/>
      <c r="G7514" s="1"/>
      <c r="H7514" s="1"/>
      <c r="I7514" s="99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</row>
    <row r="7515" spans="4:35">
      <c r="D7515" s="1"/>
      <c r="E7515" s="1"/>
      <c r="F7515" s="1"/>
      <c r="G7515" s="1"/>
      <c r="H7515" s="1"/>
      <c r="I7515" s="99"/>
      <c r="J7515" s="1"/>
      <c r="K7515" s="1"/>
      <c r="L7515" s="1"/>
      <c r="M7515" s="1"/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</row>
    <row r="7516" spans="4:35">
      <c r="D7516" s="1"/>
      <c r="E7516" s="1"/>
      <c r="F7516" s="1"/>
      <c r="G7516" s="1"/>
      <c r="H7516" s="1"/>
      <c r="I7516" s="99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</row>
    <row r="7517" spans="4:35">
      <c r="D7517" s="1"/>
      <c r="E7517" s="1"/>
      <c r="F7517" s="1"/>
      <c r="G7517" s="1"/>
      <c r="H7517" s="1"/>
      <c r="I7517" s="99"/>
      <c r="J7517" s="1"/>
      <c r="K7517" s="1"/>
      <c r="L7517" s="1"/>
      <c r="M7517" s="1"/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</row>
    <row r="7518" spans="4:35">
      <c r="D7518" s="1"/>
      <c r="E7518" s="1"/>
      <c r="F7518" s="1"/>
      <c r="G7518" s="1"/>
      <c r="H7518" s="1"/>
      <c r="I7518" s="99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</row>
    <row r="7519" spans="4:35">
      <c r="D7519" s="1"/>
      <c r="E7519" s="1"/>
      <c r="F7519" s="1"/>
      <c r="G7519" s="1"/>
      <c r="H7519" s="1"/>
      <c r="I7519" s="99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</row>
    <row r="7520" spans="4:35">
      <c r="D7520" s="1"/>
      <c r="E7520" s="1"/>
      <c r="F7520" s="1"/>
      <c r="G7520" s="1"/>
      <c r="H7520" s="1"/>
      <c r="I7520" s="99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</row>
    <row r="7521" spans="4:35">
      <c r="D7521" s="1"/>
      <c r="E7521" s="1"/>
      <c r="F7521" s="1"/>
      <c r="G7521" s="1"/>
      <c r="H7521" s="1"/>
      <c r="I7521" s="99"/>
      <c r="J7521" s="1"/>
      <c r="K7521" s="1"/>
      <c r="L7521" s="1"/>
      <c r="M7521" s="1"/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</row>
    <row r="7522" spans="4:35">
      <c r="D7522" s="1"/>
      <c r="E7522" s="1"/>
      <c r="F7522" s="1"/>
      <c r="G7522" s="1"/>
      <c r="H7522" s="1"/>
      <c r="I7522" s="99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</row>
    <row r="7523" spans="4:35">
      <c r="D7523" s="1"/>
      <c r="E7523" s="1"/>
      <c r="F7523" s="1"/>
      <c r="G7523" s="1"/>
      <c r="H7523" s="1"/>
      <c r="I7523" s="99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</row>
    <row r="7524" spans="4:35">
      <c r="D7524" s="1"/>
      <c r="E7524" s="1"/>
      <c r="F7524" s="1"/>
      <c r="G7524" s="1"/>
      <c r="H7524" s="1"/>
      <c r="I7524" s="99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</row>
    <row r="7525" spans="4:35">
      <c r="D7525" s="1"/>
      <c r="E7525" s="1"/>
      <c r="F7525" s="1"/>
      <c r="G7525" s="1"/>
      <c r="H7525" s="1"/>
      <c r="I7525" s="99"/>
      <c r="J7525" s="1"/>
      <c r="K7525" s="1"/>
      <c r="L7525" s="1"/>
      <c r="M7525" s="1"/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</row>
    <row r="7526" spans="4:35">
      <c r="D7526" s="1"/>
      <c r="E7526" s="1"/>
      <c r="F7526" s="1"/>
      <c r="G7526" s="1"/>
      <c r="H7526" s="1"/>
      <c r="I7526" s="99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</row>
    <row r="7527" spans="4:35">
      <c r="D7527" s="1"/>
      <c r="E7527" s="1"/>
      <c r="F7527" s="1"/>
      <c r="G7527" s="1"/>
      <c r="H7527" s="1"/>
      <c r="I7527" s="99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</row>
    <row r="7528" spans="4:35">
      <c r="D7528" s="1"/>
      <c r="E7528" s="1"/>
      <c r="F7528" s="1"/>
      <c r="G7528" s="1"/>
      <c r="H7528" s="1"/>
      <c r="I7528" s="99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</row>
    <row r="7529" spans="4:35">
      <c r="D7529" s="1"/>
      <c r="E7529" s="1"/>
      <c r="F7529" s="1"/>
      <c r="G7529" s="1"/>
      <c r="H7529" s="1"/>
      <c r="I7529" s="99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</row>
    <row r="7530" spans="4:35">
      <c r="D7530" s="1"/>
      <c r="E7530" s="1"/>
      <c r="F7530" s="1"/>
      <c r="G7530" s="1"/>
      <c r="H7530" s="1"/>
      <c r="I7530" s="99"/>
      <c r="J7530" s="1"/>
      <c r="K7530" s="1"/>
      <c r="L7530" s="1"/>
      <c r="M7530" s="1"/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</row>
    <row r="7531" spans="4:35">
      <c r="D7531" s="1"/>
      <c r="E7531" s="1"/>
      <c r="F7531" s="1"/>
      <c r="G7531" s="1"/>
      <c r="H7531" s="1"/>
      <c r="I7531" s="99"/>
      <c r="J7531" s="1"/>
      <c r="K7531" s="1"/>
      <c r="L7531" s="1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</row>
    <row r="7532" spans="4:35">
      <c r="D7532" s="1"/>
      <c r="E7532" s="1"/>
      <c r="F7532" s="1"/>
      <c r="G7532" s="1"/>
      <c r="H7532" s="1"/>
      <c r="I7532" s="99"/>
      <c r="J7532" s="1"/>
      <c r="K7532" s="1"/>
      <c r="L7532" s="1"/>
      <c r="M7532" s="1"/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</row>
    <row r="7533" spans="4:35">
      <c r="D7533" s="1"/>
      <c r="E7533" s="1"/>
      <c r="F7533" s="1"/>
      <c r="G7533" s="1"/>
      <c r="H7533" s="1"/>
      <c r="I7533" s="99"/>
      <c r="J7533" s="1"/>
      <c r="K7533" s="1"/>
      <c r="L7533" s="1"/>
      <c r="M7533" s="1"/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</row>
    <row r="7534" spans="4:35">
      <c r="D7534" s="1"/>
      <c r="E7534" s="1"/>
      <c r="F7534" s="1"/>
      <c r="G7534" s="1"/>
      <c r="H7534" s="1"/>
      <c r="I7534" s="99"/>
      <c r="J7534" s="1"/>
      <c r="K7534" s="1"/>
      <c r="L7534" s="1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</row>
    <row r="7535" spans="4:35">
      <c r="D7535" s="1"/>
      <c r="E7535" s="1"/>
      <c r="F7535" s="1"/>
      <c r="G7535" s="1"/>
      <c r="H7535" s="1"/>
      <c r="I7535" s="99"/>
      <c r="J7535" s="1"/>
      <c r="K7535" s="1"/>
      <c r="L7535" s="1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</row>
    <row r="7536" spans="4:35">
      <c r="D7536" s="1"/>
      <c r="E7536" s="1"/>
      <c r="F7536" s="1"/>
      <c r="G7536" s="1"/>
      <c r="H7536" s="1"/>
      <c r="I7536" s="99"/>
      <c r="J7536" s="1"/>
      <c r="K7536" s="1"/>
      <c r="L7536" s="1"/>
      <c r="M7536" s="1"/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</row>
    <row r="7537" spans="4:35">
      <c r="D7537" s="1"/>
      <c r="E7537" s="1"/>
      <c r="F7537" s="1"/>
      <c r="G7537" s="1"/>
      <c r="H7537" s="1"/>
      <c r="I7537" s="99"/>
      <c r="J7537" s="1"/>
      <c r="K7537" s="1"/>
      <c r="L7537" s="1"/>
      <c r="M7537" s="1"/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</row>
    <row r="7538" spans="4:35">
      <c r="D7538" s="1"/>
      <c r="E7538" s="1"/>
      <c r="F7538" s="1"/>
      <c r="G7538" s="1"/>
      <c r="H7538" s="1"/>
      <c r="I7538" s="99"/>
      <c r="J7538" s="1"/>
      <c r="K7538" s="1"/>
      <c r="L7538" s="1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</row>
    <row r="7539" spans="4:35">
      <c r="D7539" s="1"/>
      <c r="E7539" s="1"/>
      <c r="F7539" s="1"/>
      <c r="G7539" s="1"/>
      <c r="H7539" s="1"/>
      <c r="I7539" s="99"/>
      <c r="J7539" s="1"/>
      <c r="K7539" s="1"/>
      <c r="L7539" s="1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</row>
    <row r="7540" spans="4:35">
      <c r="D7540" s="1"/>
      <c r="E7540" s="1"/>
      <c r="F7540" s="1"/>
      <c r="G7540" s="1"/>
      <c r="H7540" s="1"/>
      <c r="I7540" s="99"/>
      <c r="J7540" s="1"/>
      <c r="K7540" s="1"/>
      <c r="L7540" s="1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</row>
    <row r="7541" spans="4:35">
      <c r="D7541" s="1"/>
      <c r="E7541" s="1"/>
      <c r="F7541" s="1"/>
      <c r="G7541" s="1"/>
      <c r="H7541" s="1"/>
      <c r="I7541" s="99"/>
      <c r="J7541" s="1"/>
      <c r="K7541" s="1"/>
      <c r="L7541" s="1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</row>
    <row r="7542" spans="4:35">
      <c r="D7542" s="1"/>
      <c r="E7542" s="1"/>
      <c r="F7542" s="1"/>
      <c r="G7542" s="1"/>
      <c r="H7542" s="1"/>
      <c r="I7542" s="99"/>
      <c r="J7542" s="1"/>
      <c r="K7542" s="1"/>
      <c r="L7542" s="1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</row>
    <row r="7543" spans="4:35">
      <c r="D7543" s="1"/>
      <c r="E7543" s="1"/>
      <c r="F7543" s="1"/>
      <c r="G7543" s="1"/>
      <c r="H7543" s="1"/>
      <c r="I7543" s="99"/>
      <c r="J7543" s="1"/>
      <c r="K7543" s="1"/>
      <c r="L7543" s="1"/>
      <c r="M7543" s="1"/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</row>
    <row r="7544" spans="4:35">
      <c r="D7544" s="1"/>
      <c r="E7544" s="1"/>
      <c r="F7544" s="1"/>
      <c r="G7544" s="1"/>
      <c r="H7544" s="1"/>
      <c r="I7544" s="99"/>
      <c r="J7544" s="1"/>
      <c r="K7544" s="1"/>
      <c r="L7544" s="1"/>
      <c r="M7544" s="1"/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</row>
    <row r="7545" spans="4:35">
      <c r="D7545" s="1"/>
      <c r="E7545" s="1"/>
      <c r="F7545" s="1"/>
      <c r="G7545" s="1"/>
      <c r="H7545" s="1"/>
      <c r="I7545" s="99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</row>
    <row r="7546" spans="4:35">
      <c r="D7546" s="1"/>
      <c r="E7546" s="1"/>
      <c r="F7546" s="1"/>
      <c r="G7546" s="1"/>
      <c r="H7546" s="1"/>
      <c r="I7546" s="99"/>
      <c r="J7546" s="1"/>
      <c r="K7546" s="1"/>
      <c r="L7546" s="1"/>
      <c r="M7546" s="1"/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</row>
    <row r="7547" spans="4:35">
      <c r="D7547" s="1"/>
      <c r="E7547" s="1"/>
      <c r="F7547" s="1"/>
      <c r="G7547" s="1"/>
      <c r="H7547" s="1"/>
      <c r="I7547" s="99"/>
      <c r="J7547" s="1"/>
      <c r="K7547" s="1"/>
      <c r="L7547" s="1"/>
      <c r="M7547" s="1"/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</row>
    <row r="7548" spans="4:35">
      <c r="D7548" s="1"/>
      <c r="E7548" s="1"/>
      <c r="F7548" s="1"/>
      <c r="G7548" s="1"/>
      <c r="H7548" s="1"/>
      <c r="I7548" s="99"/>
      <c r="J7548" s="1"/>
      <c r="K7548" s="1"/>
      <c r="L7548" s="1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</row>
    <row r="7549" spans="4:35">
      <c r="D7549" s="1"/>
      <c r="E7549" s="1"/>
      <c r="F7549" s="1"/>
      <c r="G7549" s="1"/>
      <c r="H7549" s="1"/>
      <c r="I7549" s="99"/>
      <c r="J7549" s="1"/>
      <c r="K7549" s="1"/>
      <c r="L7549" s="1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</row>
    <row r="7550" spans="4:35">
      <c r="D7550" s="1"/>
      <c r="E7550" s="1"/>
      <c r="F7550" s="1"/>
      <c r="G7550" s="1"/>
      <c r="H7550" s="1"/>
      <c r="I7550" s="99"/>
      <c r="J7550" s="1"/>
      <c r="K7550" s="1"/>
      <c r="L7550" s="1"/>
      <c r="M7550" s="1"/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</row>
    <row r="7551" spans="4:35">
      <c r="D7551" s="1"/>
      <c r="E7551" s="1"/>
      <c r="F7551" s="1"/>
      <c r="G7551" s="1"/>
      <c r="H7551" s="1"/>
      <c r="I7551" s="99"/>
      <c r="J7551" s="1"/>
      <c r="K7551" s="1"/>
      <c r="L7551" s="1"/>
      <c r="M7551" s="1"/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</row>
    <row r="7552" spans="4:35">
      <c r="D7552" s="1"/>
      <c r="E7552" s="1"/>
      <c r="F7552" s="1"/>
      <c r="G7552" s="1"/>
      <c r="H7552" s="1"/>
      <c r="I7552" s="99"/>
      <c r="J7552" s="1"/>
      <c r="K7552" s="1"/>
      <c r="L7552" s="1"/>
      <c r="M7552" s="1"/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</row>
    <row r="7553" spans="4:35">
      <c r="D7553" s="1"/>
      <c r="E7553" s="1"/>
      <c r="F7553" s="1"/>
      <c r="G7553" s="1"/>
      <c r="H7553" s="1"/>
      <c r="I7553" s="99"/>
      <c r="J7553" s="1"/>
      <c r="K7553" s="1"/>
      <c r="L7553" s="1"/>
      <c r="M7553" s="1"/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</row>
    <row r="7554" spans="4:35">
      <c r="D7554" s="1"/>
      <c r="E7554" s="1"/>
      <c r="F7554" s="1"/>
      <c r="G7554" s="1"/>
      <c r="H7554" s="1"/>
      <c r="I7554" s="99"/>
      <c r="J7554" s="1"/>
      <c r="K7554" s="1"/>
      <c r="L7554" s="1"/>
      <c r="M7554" s="1"/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</row>
    <row r="7555" spans="4:35">
      <c r="D7555" s="1"/>
      <c r="E7555" s="1"/>
      <c r="F7555" s="1"/>
      <c r="G7555" s="1"/>
      <c r="H7555" s="1"/>
      <c r="I7555" s="99"/>
      <c r="J7555" s="1"/>
      <c r="K7555" s="1"/>
      <c r="L7555" s="1"/>
      <c r="M7555" s="1"/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</row>
    <row r="7556" spans="4:35">
      <c r="D7556" s="1"/>
      <c r="E7556" s="1"/>
      <c r="F7556" s="1"/>
      <c r="G7556" s="1"/>
      <c r="H7556" s="1"/>
      <c r="I7556" s="99"/>
      <c r="J7556" s="1"/>
      <c r="K7556" s="1"/>
      <c r="L7556" s="1"/>
      <c r="M7556" s="1"/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</row>
    <row r="7557" spans="4:35">
      <c r="D7557" s="1"/>
      <c r="E7557" s="1"/>
      <c r="F7557" s="1"/>
      <c r="G7557" s="1"/>
      <c r="H7557" s="1"/>
      <c r="I7557" s="99"/>
      <c r="J7557" s="1"/>
      <c r="K7557" s="1"/>
      <c r="L7557" s="1"/>
      <c r="M7557" s="1"/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</row>
    <row r="7558" spans="4:35">
      <c r="D7558" s="1"/>
      <c r="E7558" s="1"/>
      <c r="F7558" s="1"/>
      <c r="G7558" s="1"/>
      <c r="H7558" s="1"/>
      <c r="I7558" s="99"/>
      <c r="J7558" s="1"/>
      <c r="K7558" s="1"/>
      <c r="L7558" s="1"/>
      <c r="M7558" s="1"/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</row>
    <row r="7559" spans="4:35">
      <c r="D7559" s="1"/>
      <c r="E7559" s="1"/>
      <c r="F7559" s="1"/>
      <c r="G7559" s="1"/>
      <c r="H7559" s="1"/>
      <c r="I7559" s="99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</row>
    <row r="7560" spans="4:35">
      <c r="D7560" s="1"/>
      <c r="E7560" s="1"/>
      <c r="F7560" s="1"/>
      <c r="G7560" s="1"/>
      <c r="H7560" s="1"/>
      <c r="I7560" s="99"/>
      <c r="J7560" s="1"/>
      <c r="K7560" s="1"/>
      <c r="L7560" s="1"/>
      <c r="M7560" s="1"/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</row>
    <row r="7561" spans="4:35">
      <c r="D7561" s="1"/>
      <c r="E7561" s="1"/>
      <c r="F7561" s="1"/>
      <c r="G7561" s="1"/>
      <c r="H7561" s="1"/>
      <c r="I7561" s="99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</row>
    <row r="7562" spans="4:35">
      <c r="D7562" s="1"/>
      <c r="E7562" s="1"/>
      <c r="F7562" s="1"/>
      <c r="G7562" s="1"/>
      <c r="H7562" s="1"/>
      <c r="I7562" s="99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</row>
    <row r="7563" spans="4:35">
      <c r="D7563" s="1"/>
      <c r="E7563" s="1"/>
      <c r="F7563" s="1"/>
      <c r="G7563" s="1"/>
      <c r="H7563" s="1"/>
      <c r="I7563" s="99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</row>
    <row r="7564" spans="4:35">
      <c r="D7564" s="1"/>
      <c r="E7564" s="1"/>
      <c r="F7564" s="1"/>
      <c r="G7564" s="1"/>
      <c r="H7564" s="1"/>
      <c r="I7564" s="99"/>
      <c r="J7564" s="1"/>
      <c r="K7564" s="1"/>
      <c r="L7564" s="1"/>
      <c r="M7564" s="1"/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</row>
    <row r="7565" spans="4:35">
      <c r="D7565" s="1"/>
      <c r="E7565" s="1"/>
      <c r="F7565" s="1"/>
      <c r="G7565" s="1"/>
      <c r="H7565" s="1"/>
      <c r="I7565" s="99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</row>
    <row r="7566" spans="4:35">
      <c r="D7566" s="1"/>
      <c r="E7566" s="1"/>
      <c r="F7566" s="1"/>
      <c r="G7566" s="1"/>
      <c r="H7566" s="1"/>
      <c r="I7566" s="99"/>
      <c r="J7566" s="1"/>
      <c r="K7566" s="1"/>
      <c r="L7566" s="1"/>
      <c r="M7566" s="1"/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</row>
    <row r="7567" spans="4:35">
      <c r="D7567" s="1"/>
      <c r="E7567" s="1"/>
      <c r="F7567" s="1"/>
      <c r="G7567" s="1"/>
      <c r="H7567" s="1"/>
      <c r="I7567" s="99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</row>
    <row r="7568" spans="4:35">
      <c r="D7568" s="1"/>
      <c r="E7568" s="1"/>
      <c r="F7568" s="1"/>
      <c r="G7568" s="1"/>
      <c r="H7568" s="1"/>
      <c r="I7568" s="99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</row>
    <row r="7569" spans="4:35">
      <c r="D7569" s="1"/>
      <c r="E7569" s="1"/>
      <c r="F7569" s="1"/>
      <c r="G7569" s="1"/>
      <c r="H7569" s="1"/>
      <c r="I7569" s="99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</row>
    <row r="7570" spans="4:35">
      <c r="D7570" s="1"/>
      <c r="E7570" s="1"/>
      <c r="F7570" s="1"/>
      <c r="G7570" s="1"/>
      <c r="H7570" s="1"/>
      <c r="I7570" s="99"/>
      <c r="J7570" s="1"/>
      <c r="K7570" s="1"/>
      <c r="L7570" s="1"/>
      <c r="M7570" s="1"/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</row>
    <row r="7571" spans="4:35">
      <c r="D7571" s="1"/>
      <c r="E7571" s="1"/>
      <c r="F7571" s="1"/>
      <c r="G7571" s="1"/>
      <c r="H7571" s="1"/>
      <c r="I7571" s="99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</row>
    <row r="7572" spans="4:35">
      <c r="D7572" s="1"/>
      <c r="E7572" s="1"/>
      <c r="F7572" s="1"/>
      <c r="G7572" s="1"/>
      <c r="H7572" s="1"/>
      <c r="I7572" s="99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</row>
    <row r="7573" spans="4:35">
      <c r="D7573" s="1"/>
      <c r="E7573" s="1"/>
      <c r="F7573" s="1"/>
      <c r="G7573" s="1"/>
      <c r="H7573" s="1"/>
      <c r="I7573" s="99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</row>
    <row r="7574" spans="4:35">
      <c r="D7574" s="1"/>
      <c r="E7574" s="1"/>
      <c r="F7574" s="1"/>
      <c r="G7574" s="1"/>
      <c r="H7574" s="1"/>
      <c r="I7574" s="99"/>
      <c r="J7574" s="1"/>
      <c r="K7574" s="1"/>
      <c r="L7574" s="1"/>
      <c r="M7574" s="1"/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</row>
    <row r="7575" spans="4:35">
      <c r="D7575" s="1"/>
      <c r="E7575" s="1"/>
      <c r="F7575" s="1"/>
      <c r="G7575" s="1"/>
      <c r="H7575" s="1"/>
      <c r="I7575" s="99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</row>
    <row r="7576" spans="4:35">
      <c r="D7576" s="1"/>
      <c r="E7576" s="1"/>
      <c r="F7576" s="1"/>
      <c r="G7576" s="1"/>
      <c r="H7576" s="1"/>
      <c r="I7576" s="99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</row>
    <row r="7577" spans="4:35">
      <c r="D7577" s="1"/>
      <c r="E7577" s="1"/>
      <c r="F7577" s="1"/>
      <c r="G7577" s="1"/>
      <c r="H7577" s="1"/>
      <c r="I7577" s="99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</row>
    <row r="7578" spans="4:35">
      <c r="D7578" s="1"/>
      <c r="E7578" s="1"/>
      <c r="F7578" s="1"/>
      <c r="G7578" s="1"/>
      <c r="H7578" s="1"/>
      <c r="I7578" s="99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</row>
    <row r="7579" spans="4:35">
      <c r="D7579" s="1"/>
      <c r="E7579" s="1"/>
      <c r="F7579" s="1"/>
      <c r="G7579" s="1"/>
      <c r="H7579" s="1"/>
      <c r="I7579" s="99"/>
      <c r="J7579" s="1"/>
      <c r="K7579" s="1"/>
      <c r="L7579" s="1"/>
      <c r="M7579" s="1"/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</row>
    <row r="7580" spans="4:35">
      <c r="D7580" s="1"/>
      <c r="E7580" s="1"/>
      <c r="F7580" s="1"/>
      <c r="G7580" s="1"/>
      <c r="H7580" s="1"/>
      <c r="I7580" s="99"/>
      <c r="J7580" s="1"/>
      <c r="K7580" s="1"/>
      <c r="L7580" s="1"/>
      <c r="M7580" s="1"/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</row>
    <row r="7581" spans="4:35">
      <c r="D7581" s="1"/>
      <c r="E7581" s="1"/>
      <c r="F7581" s="1"/>
      <c r="G7581" s="1"/>
      <c r="H7581" s="1"/>
      <c r="I7581" s="99"/>
      <c r="J7581" s="1"/>
      <c r="K7581" s="1"/>
      <c r="L7581" s="1"/>
      <c r="M7581" s="1"/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</row>
    <row r="7582" spans="4:35">
      <c r="D7582" s="1"/>
      <c r="E7582" s="1"/>
      <c r="F7582" s="1"/>
      <c r="G7582" s="1"/>
      <c r="H7582" s="1"/>
      <c r="I7582" s="99"/>
      <c r="J7582" s="1"/>
      <c r="K7582" s="1"/>
      <c r="L7582" s="1"/>
      <c r="M7582" s="1"/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</row>
    <row r="7583" spans="4:35">
      <c r="D7583" s="1"/>
      <c r="E7583" s="1"/>
      <c r="F7583" s="1"/>
      <c r="G7583" s="1"/>
      <c r="H7583" s="1"/>
      <c r="I7583" s="99"/>
      <c r="J7583" s="1"/>
      <c r="K7583" s="1"/>
      <c r="L7583" s="1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</row>
    <row r="7584" spans="4:35">
      <c r="D7584" s="1"/>
      <c r="E7584" s="1"/>
      <c r="F7584" s="1"/>
      <c r="G7584" s="1"/>
      <c r="H7584" s="1"/>
      <c r="I7584" s="99"/>
      <c r="J7584" s="1"/>
      <c r="K7584" s="1"/>
      <c r="L7584" s="1"/>
      <c r="M7584" s="1"/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</row>
    <row r="7585" spans="4:35">
      <c r="D7585" s="1"/>
      <c r="E7585" s="1"/>
      <c r="F7585" s="1"/>
      <c r="G7585" s="1"/>
      <c r="H7585" s="1"/>
      <c r="I7585" s="99"/>
      <c r="J7585" s="1"/>
      <c r="K7585" s="1"/>
      <c r="L7585" s="1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</row>
    <row r="7586" spans="4:35">
      <c r="D7586" s="1"/>
      <c r="E7586" s="1"/>
      <c r="F7586" s="1"/>
      <c r="G7586" s="1"/>
      <c r="H7586" s="1"/>
      <c r="I7586" s="99"/>
      <c r="J7586" s="1"/>
      <c r="K7586" s="1"/>
      <c r="L7586" s="1"/>
      <c r="M7586" s="1"/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</row>
    <row r="7587" spans="4:35">
      <c r="D7587" s="1"/>
      <c r="E7587" s="1"/>
      <c r="F7587" s="1"/>
      <c r="G7587" s="1"/>
      <c r="H7587" s="1"/>
      <c r="I7587" s="99"/>
      <c r="J7587" s="1"/>
      <c r="K7587" s="1"/>
      <c r="L7587" s="1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</row>
    <row r="7588" spans="4:35">
      <c r="D7588" s="1"/>
      <c r="E7588" s="1"/>
      <c r="F7588" s="1"/>
      <c r="G7588" s="1"/>
      <c r="H7588" s="1"/>
      <c r="I7588" s="99"/>
      <c r="J7588" s="1"/>
      <c r="K7588" s="1"/>
      <c r="L7588" s="1"/>
      <c r="M7588" s="1"/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</row>
    <row r="7589" spans="4:35">
      <c r="D7589" s="1"/>
      <c r="E7589" s="1"/>
      <c r="F7589" s="1"/>
      <c r="G7589" s="1"/>
      <c r="H7589" s="1"/>
      <c r="I7589" s="99"/>
      <c r="J7589" s="1"/>
      <c r="K7589" s="1"/>
      <c r="L7589" s="1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</row>
    <row r="7590" spans="4:35">
      <c r="D7590" s="1"/>
      <c r="E7590" s="1"/>
      <c r="F7590" s="1"/>
      <c r="G7590" s="1"/>
      <c r="H7590" s="1"/>
      <c r="I7590" s="99"/>
      <c r="J7590" s="1"/>
      <c r="K7590" s="1"/>
      <c r="L7590" s="1"/>
      <c r="M7590" s="1"/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</row>
    <row r="7591" spans="4:35">
      <c r="D7591" s="1"/>
      <c r="E7591" s="1"/>
      <c r="F7591" s="1"/>
      <c r="G7591" s="1"/>
      <c r="H7591" s="1"/>
      <c r="I7591" s="99"/>
      <c r="J7591" s="1"/>
      <c r="K7591" s="1"/>
      <c r="L7591" s="1"/>
      <c r="M7591" s="1"/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</row>
    <row r="7592" spans="4:35">
      <c r="D7592" s="1"/>
      <c r="E7592" s="1"/>
      <c r="F7592" s="1"/>
      <c r="G7592" s="1"/>
      <c r="H7592" s="1"/>
      <c r="I7592" s="99"/>
      <c r="J7592" s="1"/>
      <c r="K7592" s="1"/>
      <c r="L7592" s="1"/>
      <c r="M7592" s="1"/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</row>
    <row r="7593" spans="4:35">
      <c r="D7593" s="1"/>
      <c r="E7593" s="1"/>
      <c r="F7593" s="1"/>
      <c r="G7593" s="1"/>
      <c r="H7593" s="1"/>
      <c r="I7593" s="99"/>
      <c r="J7593" s="1"/>
      <c r="K7593" s="1"/>
      <c r="L7593" s="1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</row>
    <row r="7594" spans="4:35">
      <c r="D7594" s="1"/>
      <c r="E7594" s="1"/>
      <c r="F7594" s="1"/>
      <c r="G7594" s="1"/>
      <c r="H7594" s="1"/>
      <c r="I7594" s="99"/>
      <c r="J7594" s="1"/>
      <c r="K7594" s="1"/>
      <c r="L7594" s="1"/>
      <c r="M7594" s="1"/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</row>
    <row r="7595" spans="4:35">
      <c r="D7595" s="1"/>
      <c r="E7595" s="1"/>
      <c r="F7595" s="1"/>
      <c r="G7595" s="1"/>
      <c r="H7595" s="1"/>
      <c r="I7595" s="99"/>
      <c r="J7595" s="1"/>
      <c r="K7595" s="1"/>
      <c r="L7595" s="1"/>
      <c r="M7595" s="1"/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</row>
    <row r="7596" spans="4:35">
      <c r="D7596" s="1"/>
      <c r="E7596" s="1"/>
      <c r="F7596" s="1"/>
      <c r="G7596" s="1"/>
      <c r="H7596" s="1"/>
      <c r="I7596" s="99"/>
      <c r="J7596" s="1"/>
      <c r="K7596" s="1"/>
      <c r="L7596" s="1"/>
      <c r="M7596" s="1"/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</row>
    <row r="7597" spans="4:35">
      <c r="D7597" s="1"/>
      <c r="E7597" s="1"/>
      <c r="F7597" s="1"/>
      <c r="G7597" s="1"/>
      <c r="H7597" s="1"/>
      <c r="I7597" s="99"/>
      <c r="J7597" s="1"/>
      <c r="K7597" s="1"/>
      <c r="L7597" s="1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</row>
    <row r="7598" spans="4:35">
      <c r="D7598" s="1"/>
      <c r="E7598" s="1"/>
      <c r="F7598" s="1"/>
      <c r="G7598" s="1"/>
      <c r="H7598" s="1"/>
      <c r="I7598" s="99"/>
      <c r="J7598" s="1"/>
      <c r="K7598" s="1"/>
      <c r="L7598" s="1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</row>
    <row r="7599" spans="4:35">
      <c r="D7599" s="1"/>
      <c r="E7599" s="1"/>
      <c r="F7599" s="1"/>
      <c r="G7599" s="1"/>
      <c r="H7599" s="1"/>
      <c r="I7599" s="99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</row>
    <row r="7600" spans="4:35">
      <c r="D7600" s="1"/>
      <c r="E7600" s="1"/>
      <c r="F7600" s="1"/>
      <c r="G7600" s="1"/>
      <c r="H7600" s="1"/>
      <c r="I7600" s="99"/>
      <c r="J7600" s="1"/>
      <c r="K7600" s="1"/>
      <c r="L7600" s="1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</row>
    <row r="7601" spans="4:35">
      <c r="D7601" s="1"/>
      <c r="E7601" s="1"/>
      <c r="F7601" s="1"/>
      <c r="G7601" s="1"/>
      <c r="H7601" s="1"/>
      <c r="I7601" s="99"/>
      <c r="J7601" s="1"/>
      <c r="K7601" s="1"/>
      <c r="L7601" s="1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</row>
    <row r="7602" spans="4:35">
      <c r="D7602" s="1"/>
      <c r="E7602" s="1"/>
      <c r="F7602" s="1"/>
      <c r="G7602" s="1"/>
      <c r="H7602" s="1"/>
      <c r="I7602" s="99"/>
      <c r="J7602" s="1"/>
      <c r="K7602" s="1"/>
      <c r="L7602" s="1"/>
      <c r="M7602" s="1"/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</row>
    <row r="7603" spans="4:35">
      <c r="D7603" s="1"/>
      <c r="E7603" s="1"/>
      <c r="F7603" s="1"/>
      <c r="G7603" s="1"/>
      <c r="H7603" s="1"/>
      <c r="I7603" s="99"/>
      <c r="J7603" s="1"/>
      <c r="K7603" s="1"/>
      <c r="L7603" s="1"/>
      <c r="M7603" s="1"/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</row>
    <row r="7604" spans="4:35">
      <c r="D7604" s="1"/>
      <c r="E7604" s="1"/>
      <c r="F7604" s="1"/>
      <c r="G7604" s="1"/>
      <c r="H7604" s="1"/>
      <c r="I7604" s="99"/>
      <c r="J7604" s="1"/>
      <c r="K7604" s="1"/>
      <c r="L7604" s="1"/>
      <c r="M7604" s="1"/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</row>
    <row r="7605" spans="4:35">
      <c r="D7605" s="1"/>
      <c r="E7605" s="1"/>
      <c r="F7605" s="1"/>
      <c r="G7605" s="1"/>
      <c r="H7605" s="1"/>
      <c r="I7605" s="99"/>
      <c r="J7605" s="1"/>
      <c r="K7605" s="1"/>
      <c r="L7605" s="1"/>
      <c r="M7605" s="1"/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</row>
    <row r="7606" spans="4:35">
      <c r="D7606" s="1"/>
      <c r="E7606" s="1"/>
      <c r="F7606" s="1"/>
      <c r="G7606" s="1"/>
      <c r="H7606" s="1"/>
      <c r="I7606" s="99"/>
      <c r="J7606" s="1"/>
      <c r="K7606" s="1"/>
      <c r="L7606" s="1"/>
      <c r="M7606" s="1"/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</row>
    <row r="7607" spans="4:35">
      <c r="D7607" s="1"/>
      <c r="E7607" s="1"/>
      <c r="F7607" s="1"/>
      <c r="G7607" s="1"/>
      <c r="H7607" s="1"/>
      <c r="I7607" s="99"/>
      <c r="J7607" s="1"/>
      <c r="K7607" s="1"/>
      <c r="L7607" s="1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</row>
    <row r="7608" spans="4:35">
      <c r="D7608" s="1"/>
      <c r="E7608" s="1"/>
      <c r="F7608" s="1"/>
      <c r="G7608" s="1"/>
      <c r="H7608" s="1"/>
      <c r="I7608" s="99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</row>
    <row r="7609" spans="4:35">
      <c r="D7609" s="1"/>
      <c r="E7609" s="1"/>
      <c r="F7609" s="1"/>
      <c r="G7609" s="1"/>
      <c r="H7609" s="1"/>
      <c r="I7609" s="99"/>
      <c r="J7609" s="1"/>
      <c r="K7609" s="1"/>
      <c r="L7609" s="1"/>
      <c r="M7609" s="1"/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</row>
    <row r="7610" spans="4:35">
      <c r="D7610" s="1"/>
      <c r="E7610" s="1"/>
      <c r="F7610" s="1"/>
      <c r="G7610" s="1"/>
      <c r="H7610" s="1"/>
      <c r="I7610" s="99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</row>
    <row r="7611" spans="4:35">
      <c r="D7611" s="1"/>
      <c r="E7611" s="1"/>
      <c r="F7611" s="1"/>
      <c r="G7611" s="1"/>
      <c r="H7611" s="1"/>
      <c r="I7611" s="99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</row>
    <row r="7612" spans="4:35">
      <c r="D7612" s="1"/>
      <c r="E7612" s="1"/>
      <c r="F7612" s="1"/>
      <c r="G7612" s="1"/>
      <c r="H7612" s="1"/>
      <c r="I7612" s="99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</row>
    <row r="7613" spans="4:35">
      <c r="D7613" s="1"/>
      <c r="E7613" s="1"/>
      <c r="F7613" s="1"/>
      <c r="G7613" s="1"/>
      <c r="H7613" s="1"/>
      <c r="I7613" s="99"/>
      <c r="J7613" s="1"/>
      <c r="K7613" s="1"/>
      <c r="L7613" s="1"/>
      <c r="M7613" s="1"/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</row>
    <row r="7614" spans="4:35">
      <c r="D7614" s="1"/>
      <c r="E7614" s="1"/>
      <c r="F7614" s="1"/>
      <c r="G7614" s="1"/>
      <c r="H7614" s="1"/>
      <c r="I7614" s="99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</row>
    <row r="7615" spans="4:35">
      <c r="D7615" s="1"/>
      <c r="E7615" s="1"/>
      <c r="F7615" s="1"/>
      <c r="G7615" s="1"/>
      <c r="H7615" s="1"/>
      <c r="I7615" s="99"/>
      <c r="J7615" s="1"/>
      <c r="K7615" s="1"/>
      <c r="L7615" s="1"/>
      <c r="M7615" s="1"/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</row>
    <row r="7616" spans="4:35">
      <c r="D7616" s="1"/>
      <c r="E7616" s="1"/>
      <c r="F7616" s="1"/>
      <c r="G7616" s="1"/>
      <c r="H7616" s="1"/>
      <c r="I7616" s="99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</row>
    <row r="7617" spans="4:35">
      <c r="D7617" s="1"/>
      <c r="E7617" s="1"/>
      <c r="F7617" s="1"/>
      <c r="G7617" s="1"/>
      <c r="H7617" s="1"/>
      <c r="I7617" s="99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</row>
    <row r="7618" spans="4:35">
      <c r="D7618" s="1"/>
      <c r="E7618" s="1"/>
      <c r="F7618" s="1"/>
      <c r="G7618" s="1"/>
      <c r="H7618" s="1"/>
      <c r="I7618" s="99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</row>
    <row r="7619" spans="4:35">
      <c r="D7619" s="1"/>
      <c r="E7619" s="1"/>
      <c r="F7619" s="1"/>
      <c r="G7619" s="1"/>
      <c r="H7619" s="1"/>
      <c r="I7619" s="99"/>
      <c r="J7619" s="1"/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</row>
    <row r="7620" spans="4:35">
      <c r="D7620" s="1"/>
      <c r="E7620" s="1"/>
      <c r="F7620" s="1"/>
      <c r="G7620" s="1"/>
      <c r="H7620" s="1"/>
      <c r="I7620" s="99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</row>
    <row r="7621" spans="4:35">
      <c r="D7621" s="1"/>
      <c r="E7621" s="1"/>
      <c r="F7621" s="1"/>
      <c r="G7621" s="1"/>
      <c r="H7621" s="1"/>
      <c r="I7621" s="99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</row>
    <row r="7622" spans="4:35">
      <c r="D7622" s="1"/>
      <c r="E7622" s="1"/>
      <c r="F7622" s="1"/>
      <c r="G7622" s="1"/>
      <c r="H7622" s="1"/>
      <c r="I7622" s="99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</row>
    <row r="7623" spans="4:35">
      <c r="D7623" s="1"/>
      <c r="E7623" s="1"/>
      <c r="F7623" s="1"/>
      <c r="G7623" s="1"/>
      <c r="H7623" s="1"/>
      <c r="I7623" s="99"/>
      <c r="J7623" s="1"/>
      <c r="K7623" s="1"/>
      <c r="L7623" s="1"/>
      <c r="M7623" s="1"/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</row>
    <row r="7624" spans="4:35">
      <c r="D7624" s="1"/>
      <c r="E7624" s="1"/>
      <c r="F7624" s="1"/>
      <c r="G7624" s="1"/>
      <c r="H7624" s="1"/>
      <c r="I7624" s="99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</row>
    <row r="7625" spans="4:35">
      <c r="D7625" s="1"/>
      <c r="E7625" s="1"/>
      <c r="F7625" s="1"/>
      <c r="G7625" s="1"/>
      <c r="H7625" s="1"/>
      <c r="I7625" s="99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</row>
    <row r="7626" spans="4:35">
      <c r="D7626" s="1"/>
      <c r="E7626" s="1"/>
      <c r="F7626" s="1"/>
      <c r="G7626" s="1"/>
      <c r="H7626" s="1"/>
      <c r="I7626" s="99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</row>
    <row r="7627" spans="4:35">
      <c r="D7627" s="1"/>
      <c r="E7627" s="1"/>
      <c r="F7627" s="1"/>
      <c r="G7627" s="1"/>
      <c r="H7627" s="1"/>
      <c r="I7627" s="99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</row>
    <row r="7628" spans="4:35">
      <c r="D7628" s="1"/>
      <c r="E7628" s="1"/>
      <c r="F7628" s="1"/>
      <c r="G7628" s="1"/>
      <c r="H7628" s="1"/>
      <c r="I7628" s="99"/>
      <c r="J7628" s="1"/>
      <c r="K7628" s="1"/>
      <c r="L7628" s="1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</row>
    <row r="7629" spans="4:35">
      <c r="D7629" s="1"/>
      <c r="E7629" s="1"/>
      <c r="F7629" s="1"/>
      <c r="G7629" s="1"/>
      <c r="H7629" s="1"/>
      <c r="I7629" s="99"/>
      <c r="J7629" s="1"/>
      <c r="K7629" s="1"/>
      <c r="L7629" s="1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</row>
    <row r="7630" spans="4:35">
      <c r="D7630" s="1"/>
      <c r="E7630" s="1"/>
      <c r="F7630" s="1"/>
      <c r="G7630" s="1"/>
      <c r="H7630" s="1"/>
      <c r="I7630" s="99"/>
      <c r="J7630" s="1"/>
      <c r="K7630" s="1"/>
      <c r="L7630" s="1"/>
      <c r="M7630" s="1"/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</row>
    <row r="7631" spans="4:35">
      <c r="D7631" s="1"/>
      <c r="E7631" s="1"/>
      <c r="F7631" s="1"/>
      <c r="G7631" s="1"/>
      <c r="H7631" s="1"/>
      <c r="I7631" s="99"/>
      <c r="J7631" s="1"/>
      <c r="K7631" s="1"/>
      <c r="L7631" s="1"/>
      <c r="M7631" s="1"/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</row>
    <row r="7632" spans="4:35">
      <c r="D7632" s="1"/>
      <c r="E7632" s="1"/>
      <c r="F7632" s="1"/>
      <c r="G7632" s="1"/>
      <c r="H7632" s="1"/>
      <c r="I7632" s="99"/>
      <c r="J7632" s="1"/>
      <c r="K7632" s="1"/>
      <c r="L7632" s="1"/>
      <c r="M7632" s="1"/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</row>
    <row r="7633" spans="4:35">
      <c r="D7633" s="1"/>
      <c r="E7633" s="1"/>
      <c r="F7633" s="1"/>
      <c r="G7633" s="1"/>
      <c r="H7633" s="1"/>
      <c r="I7633" s="99"/>
      <c r="J7633" s="1"/>
      <c r="K7633" s="1"/>
      <c r="L7633" s="1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</row>
    <row r="7634" spans="4:35">
      <c r="D7634" s="1"/>
      <c r="E7634" s="1"/>
      <c r="F7634" s="1"/>
      <c r="G7634" s="1"/>
      <c r="H7634" s="1"/>
      <c r="I7634" s="99"/>
      <c r="J7634" s="1"/>
      <c r="K7634" s="1"/>
      <c r="L7634" s="1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</row>
    <row r="7635" spans="4:35">
      <c r="D7635" s="1"/>
      <c r="E7635" s="1"/>
      <c r="F7635" s="1"/>
      <c r="G7635" s="1"/>
      <c r="H7635" s="1"/>
      <c r="I7635" s="99"/>
      <c r="J7635" s="1"/>
      <c r="K7635" s="1"/>
      <c r="L7635" s="1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</row>
    <row r="7636" spans="4:35">
      <c r="D7636" s="1"/>
      <c r="E7636" s="1"/>
      <c r="F7636" s="1"/>
      <c r="G7636" s="1"/>
      <c r="H7636" s="1"/>
      <c r="I7636" s="99"/>
      <c r="J7636" s="1"/>
      <c r="K7636" s="1"/>
      <c r="L7636" s="1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</row>
    <row r="7637" spans="4:35">
      <c r="D7637" s="1"/>
      <c r="E7637" s="1"/>
      <c r="F7637" s="1"/>
      <c r="G7637" s="1"/>
      <c r="H7637" s="1"/>
      <c r="I7637" s="99"/>
      <c r="J7637" s="1"/>
      <c r="K7637" s="1"/>
      <c r="L7637" s="1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</row>
    <row r="7638" spans="4:35">
      <c r="D7638" s="1"/>
      <c r="E7638" s="1"/>
      <c r="F7638" s="1"/>
      <c r="G7638" s="1"/>
      <c r="H7638" s="1"/>
      <c r="I7638" s="99"/>
      <c r="J7638" s="1"/>
      <c r="K7638" s="1"/>
      <c r="L7638" s="1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</row>
    <row r="7639" spans="4:35">
      <c r="D7639" s="1"/>
      <c r="E7639" s="1"/>
      <c r="F7639" s="1"/>
      <c r="G7639" s="1"/>
      <c r="H7639" s="1"/>
      <c r="I7639" s="99"/>
      <c r="J7639" s="1"/>
      <c r="K7639" s="1"/>
      <c r="L7639" s="1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</row>
    <row r="7640" spans="4:35">
      <c r="D7640" s="1"/>
      <c r="E7640" s="1"/>
      <c r="F7640" s="1"/>
      <c r="G7640" s="1"/>
      <c r="H7640" s="1"/>
      <c r="I7640" s="99"/>
      <c r="J7640" s="1"/>
      <c r="K7640" s="1"/>
      <c r="L7640" s="1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</row>
    <row r="7641" spans="4:35">
      <c r="D7641" s="1"/>
      <c r="E7641" s="1"/>
      <c r="F7641" s="1"/>
      <c r="G7641" s="1"/>
      <c r="H7641" s="1"/>
      <c r="I7641" s="99"/>
      <c r="J7641" s="1"/>
      <c r="K7641" s="1"/>
      <c r="L7641" s="1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</row>
    <row r="7642" spans="4:35">
      <c r="D7642" s="1"/>
      <c r="E7642" s="1"/>
      <c r="F7642" s="1"/>
      <c r="G7642" s="1"/>
      <c r="H7642" s="1"/>
      <c r="I7642" s="99"/>
      <c r="J7642" s="1"/>
      <c r="K7642" s="1"/>
      <c r="L7642" s="1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</row>
    <row r="7643" spans="4:35">
      <c r="D7643" s="1"/>
      <c r="E7643" s="1"/>
      <c r="F7643" s="1"/>
      <c r="G7643" s="1"/>
      <c r="H7643" s="1"/>
      <c r="I7643" s="99"/>
      <c r="J7643" s="1"/>
      <c r="K7643" s="1"/>
      <c r="L7643" s="1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</row>
    <row r="7644" spans="4:35">
      <c r="D7644" s="1"/>
      <c r="E7644" s="1"/>
      <c r="F7644" s="1"/>
      <c r="G7644" s="1"/>
      <c r="H7644" s="1"/>
      <c r="I7644" s="99"/>
      <c r="J7644" s="1"/>
      <c r="K7644" s="1"/>
      <c r="L7644" s="1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</row>
    <row r="7645" spans="4:35">
      <c r="D7645" s="1"/>
      <c r="E7645" s="1"/>
      <c r="F7645" s="1"/>
      <c r="G7645" s="1"/>
      <c r="H7645" s="1"/>
      <c r="I7645" s="99"/>
      <c r="J7645" s="1"/>
      <c r="K7645" s="1"/>
      <c r="L7645" s="1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</row>
    <row r="7646" spans="4:35">
      <c r="D7646" s="1"/>
      <c r="E7646" s="1"/>
      <c r="F7646" s="1"/>
      <c r="G7646" s="1"/>
      <c r="H7646" s="1"/>
      <c r="I7646" s="99"/>
      <c r="J7646" s="1"/>
      <c r="K7646" s="1"/>
      <c r="L7646" s="1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</row>
    <row r="7647" spans="4:35">
      <c r="D7647" s="1"/>
      <c r="E7647" s="1"/>
      <c r="F7647" s="1"/>
      <c r="G7647" s="1"/>
      <c r="H7647" s="1"/>
      <c r="I7647" s="99"/>
      <c r="J7647" s="1"/>
      <c r="K7647" s="1"/>
      <c r="L7647" s="1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</row>
    <row r="7648" spans="4:35">
      <c r="D7648" s="1"/>
      <c r="E7648" s="1"/>
      <c r="F7648" s="1"/>
      <c r="G7648" s="1"/>
      <c r="H7648" s="1"/>
      <c r="I7648" s="99"/>
      <c r="J7648" s="1"/>
      <c r="K7648" s="1"/>
      <c r="L7648" s="1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</row>
    <row r="7649" spans="4:35">
      <c r="D7649" s="1"/>
      <c r="E7649" s="1"/>
      <c r="F7649" s="1"/>
      <c r="G7649" s="1"/>
      <c r="H7649" s="1"/>
      <c r="I7649" s="99"/>
      <c r="J7649" s="1"/>
      <c r="K7649" s="1"/>
      <c r="L7649" s="1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</row>
    <row r="7650" spans="4:35">
      <c r="D7650" s="1"/>
      <c r="E7650" s="1"/>
      <c r="F7650" s="1"/>
      <c r="G7650" s="1"/>
      <c r="H7650" s="1"/>
      <c r="I7650" s="99"/>
      <c r="J7650" s="1"/>
      <c r="K7650" s="1"/>
      <c r="L7650" s="1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</row>
    <row r="7651" spans="4:35">
      <c r="D7651" s="1"/>
      <c r="E7651" s="1"/>
      <c r="F7651" s="1"/>
      <c r="G7651" s="1"/>
      <c r="H7651" s="1"/>
      <c r="I7651" s="99"/>
      <c r="J7651" s="1"/>
      <c r="K7651" s="1"/>
      <c r="L7651" s="1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</row>
    <row r="7652" spans="4:35">
      <c r="D7652" s="1"/>
      <c r="E7652" s="1"/>
      <c r="F7652" s="1"/>
      <c r="G7652" s="1"/>
      <c r="H7652" s="1"/>
      <c r="I7652" s="99"/>
      <c r="J7652" s="1"/>
      <c r="K7652" s="1"/>
      <c r="L7652" s="1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</row>
    <row r="7653" spans="4:35">
      <c r="D7653" s="1"/>
      <c r="E7653" s="1"/>
      <c r="F7653" s="1"/>
      <c r="G7653" s="1"/>
      <c r="H7653" s="1"/>
      <c r="I7653" s="99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</row>
    <row r="7654" spans="4:35">
      <c r="D7654" s="1"/>
      <c r="E7654" s="1"/>
      <c r="F7654" s="1"/>
      <c r="G7654" s="1"/>
      <c r="H7654" s="1"/>
      <c r="I7654" s="99"/>
      <c r="J7654" s="1"/>
      <c r="K7654" s="1"/>
      <c r="L7654" s="1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</row>
    <row r="7655" spans="4:35">
      <c r="D7655" s="1"/>
      <c r="E7655" s="1"/>
      <c r="F7655" s="1"/>
      <c r="G7655" s="1"/>
      <c r="H7655" s="1"/>
      <c r="I7655" s="99"/>
      <c r="J7655" s="1"/>
      <c r="K7655" s="1"/>
      <c r="L7655" s="1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</row>
    <row r="7656" spans="4:35">
      <c r="D7656" s="1"/>
      <c r="E7656" s="1"/>
      <c r="F7656" s="1"/>
      <c r="G7656" s="1"/>
      <c r="H7656" s="1"/>
      <c r="I7656" s="99"/>
      <c r="J7656" s="1"/>
      <c r="K7656" s="1"/>
      <c r="L7656" s="1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</row>
    <row r="7657" spans="4:35">
      <c r="D7657" s="1"/>
      <c r="E7657" s="1"/>
      <c r="F7657" s="1"/>
      <c r="G7657" s="1"/>
      <c r="H7657" s="1"/>
      <c r="I7657" s="99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</row>
    <row r="7658" spans="4:35">
      <c r="D7658" s="1"/>
      <c r="E7658" s="1"/>
      <c r="F7658" s="1"/>
      <c r="G7658" s="1"/>
      <c r="H7658" s="1"/>
      <c r="I7658" s="99"/>
      <c r="J7658" s="1"/>
      <c r="K7658" s="1"/>
      <c r="L7658" s="1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</row>
    <row r="7659" spans="4:35">
      <c r="D7659" s="1"/>
      <c r="E7659" s="1"/>
      <c r="F7659" s="1"/>
      <c r="G7659" s="1"/>
      <c r="H7659" s="1"/>
      <c r="I7659" s="99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</row>
    <row r="7660" spans="4:35">
      <c r="D7660" s="1"/>
      <c r="E7660" s="1"/>
      <c r="F7660" s="1"/>
      <c r="G7660" s="1"/>
      <c r="H7660" s="1"/>
      <c r="I7660" s="99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</row>
    <row r="7661" spans="4:35">
      <c r="D7661" s="1"/>
      <c r="E7661" s="1"/>
      <c r="F7661" s="1"/>
      <c r="G7661" s="1"/>
      <c r="H7661" s="1"/>
      <c r="I7661" s="99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</row>
    <row r="7662" spans="4:35">
      <c r="D7662" s="1"/>
      <c r="E7662" s="1"/>
      <c r="F7662" s="1"/>
      <c r="G7662" s="1"/>
      <c r="H7662" s="1"/>
      <c r="I7662" s="99"/>
      <c r="J7662" s="1"/>
      <c r="K7662" s="1"/>
      <c r="L7662" s="1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</row>
    <row r="7663" spans="4:35">
      <c r="D7663" s="1"/>
      <c r="E7663" s="1"/>
      <c r="F7663" s="1"/>
      <c r="G7663" s="1"/>
      <c r="H7663" s="1"/>
      <c r="I7663" s="99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</row>
    <row r="7664" spans="4:35">
      <c r="D7664" s="1"/>
      <c r="E7664" s="1"/>
      <c r="F7664" s="1"/>
      <c r="G7664" s="1"/>
      <c r="H7664" s="1"/>
      <c r="I7664" s="99"/>
      <c r="J7664" s="1"/>
      <c r="K7664" s="1"/>
      <c r="L7664" s="1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</row>
    <row r="7665" spans="4:35">
      <c r="D7665" s="1"/>
      <c r="E7665" s="1"/>
      <c r="F7665" s="1"/>
      <c r="G7665" s="1"/>
      <c r="H7665" s="1"/>
      <c r="I7665" s="99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</row>
    <row r="7666" spans="4:35">
      <c r="D7666" s="1"/>
      <c r="E7666" s="1"/>
      <c r="F7666" s="1"/>
      <c r="G7666" s="1"/>
      <c r="H7666" s="1"/>
      <c r="I7666" s="99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</row>
    <row r="7667" spans="4:35">
      <c r="D7667" s="1"/>
      <c r="E7667" s="1"/>
      <c r="F7667" s="1"/>
      <c r="G7667" s="1"/>
      <c r="H7667" s="1"/>
      <c r="I7667" s="99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</row>
    <row r="7668" spans="4:35">
      <c r="D7668" s="1"/>
      <c r="E7668" s="1"/>
      <c r="F7668" s="1"/>
      <c r="G7668" s="1"/>
      <c r="H7668" s="1"/>
      <c r="I7668" s="99"/>
      <c r="J7668" s="1"/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</row>
    <row r="7669" spans="4:35">
      <c r="D7669" s="1"/>
      <c r="E7669" s="1"/>
      <c r="F7669" s="1"/>
      <c r="G7669" s="1"/>
      <c r="H7669" s="1"/>
      <c r="I7669" s="99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</row>
    <row r="7670" spans="4:35">
      <c r="D7670" s="1"/>
      <c r="E7670" s="1"/>
      <c r="F7670" s="1"/>
      <c r="G7670" s="1"/>
      <c r="H7670" s="1"/>
      <c r="I7670" s="99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</row>
    <row r="7671" spans="4:35">
      <c r="D7671" s="1"/>
      <c r="E7671" s="1"/>
      <c r="F7671" s="1"/>
      <c r="G7671" s="1"/>
      <c r="H7671" s="1"/>
      <c r="I7671" s="99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</row>
    <row r="7672" spans="4:35">
      <c r="D7672" s="1"/>
      <c r="E7672" s="1"/>
      <c r="F7672" s="1"/>
      <c r="G7672" s="1"/>
      <c r="H7672" s="1"/>
      <c r="I7672" s="99"/>
      <c r="J7672" s="1"/>
      <c r="K7672" s="1"/>
      <c r="L7672" s="1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</row>
    <row r="7673" spans="4:35">
      <c r="D7673" s="1"/>
      <c r="E7673" s="1"/>
      <c r="F7673" s="1"/>
      <c r="G7673" s="1"/>
      <c r="H7673" s="1"/>
      <c r="I7673" s="99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</row>
    <row r="7674" spans="4:35">
      <c r="D7674" s="1"/>
      <c r="E7674" s="1"/>
      <c r="F7674" s="1"/>
      <c r="G7674" s="1"/>
      <c r="H7674" s="1"/>
      <c r="I7674" s="99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</row>
    <row r="7675" spans="4:35">
      <c r="D7675" s="1"/>
      <c r="E7675" s="1"/>
      <c r="F7675" s="1"/>
      <c r="G7675" s="1"/>
      <c r="H7675" s="1"/>
      <c r="I7675" s="99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</row>
    <row r="7676" spans="4:35">
      <c r="D7676" s="1"/>
      <c r="E7676" s="1"/>
      <c r="F7676" s="1"/>
      <c r="G7676" s="1"/>
      <c r="H7676" s="1"/>
      <c r="I7676" s="99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</row>
    <row r="7677" spans="4:35">
      <c r="D7677" s="1"/>
      <c r="E7677" s="1"/>
      <c r="F7677" s="1"/>
      <c r="G7677" s="1"/>
      <c r="H7677" s="1"/>
      <c r="I7677" s="99"/>
      <c r="J7677" s="1"/>
      <c r="K7677" s="1"/>
      <c r="L7677" s="1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</row>
    <row r="7678" spans="4:35">
      <c r="D7678" s="1"/>
      <c r="E7678" s="1"/>
      <c r="F7678" s="1"/>
      <c r="G7678" s="1"/>
      <c r="H7678" s="1"/>
      <c r="I7678" s="99"/>
      <c r="J7678" s="1"/>
      <c r="K7678" s="1"/>
      <c r="L7678" s="1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</row>
    <row r="7679" spans="4:35">
      <c r="D7679" s="1"/>
      <c r="E7679" s="1"/>
      <c r="F7679" s="1"/>
      <c r="G7679" s="1"/>
      <c r="H7679" s="1"/>
      <c r="I7679" s="99"/>
      <c r="J7679" s="1"/>
      <c r="K7679" s="1"/>
      <c r="L7679" s="1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</row>
    <row r="7680" spans="4:35">
      <c r="D7680" s="1"/>
      <c r="E7680" s="1"/>
      <c r="F7680" s="1"/>
      <c r="G7680" s="1"/>
      <c r="H7680" s="1"/>
      <c r="I7680" s="99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</row>
    <row r="7681" spans="4:35">
      <c r="D7681" s="1"/>
      <c r="E7681" s="1"/>
      <c r="F7681" s="1"/>
      <c r="G7681" s="1"/>
      <c r="H7681" s="1"/>
      <c r="I7681" s="99"/>
      <c r="J7681" s="1"/>
      <c r="K7681" s="1"/>
      <c r="L7681" s="1"/>
      <c r="M7681" s="1"/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</row>
    <row r="7682" spans="4:35">
      <c r="D7682" s="1"/>
      <c r="E7682" s="1"/>
      <c r="F7682" s="1"/>
      <c r="G7682" s="1"/>
      <c r="H7682" s="1"/>
      <c r="I7682" s="99"/>
      <c r="J7682" s="1"/>
      <c r="K7682" s="1"/>
      <c r="L7682" s="1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</row>
    <row r="7683" spans="4:35">
      <c r="D7683" s="1"/>
      <c r="E7683" s="1"/>
      <c r="F7683" s="1"/>
      <c r="G7683" s="1"/>
      <c r="H7683" s="1"/>
      <c r="I7683" s="99"/>
      <c r="J7683" s="1"/>
      <c r="K7683" s="1"/>
      <c r="L7683" s="1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</row>
    <row r="7684" spans="4:35">
      <c r="D7684" s="1"/>
      <c r="E7684" s="1"/>
      <c r="F7684" s="1"/>
      <c r="G7684" s="1"/>
      <c r="H7684" s="1"/>
      <c r="I7684" s="99"/>
      <c r="J7684" s="1"/>
      <c r="K7684" s="1"/>
      <c r="L7684" s="1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</row>
    <row r="7685" spans="4:35">
      <c r="D7685" s="1"/>
      <c r="E7685" s="1"/>
      <c r="F7685" s="1"/>
      <c r="G7685" s="1"/>
      <c r="H7685" s="1"/>
      <c r="I7685" s="99"/>
      <c r="J7685" s="1"/>
      <c r="K7685" s="1"/>
      <c r="L7685" s="1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</row>
    <row r="7686" spans="4:35">
      <c r="D7686" s="1"/>
      <c r="E7686" s="1"/>
      <c r="F7686" s="1"/>
      <c r="G7686" s="1"/>
      <c r="H7686" s="1"/>
      <c r="I7686" s="99"/>
      <c r="J7686" s="1"/>
      <c r="K7686" s="1"/>
      <c r="L7686" s="1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</row>
    <row r="7687" spans="4:35">
      <c r="D7687" s="1"/>
      <c r="E7687" s="1"/>
      <c r="F7687" s="1"/>
      <c r="G7687" s="1"/>
      <c r="H7687" s="1"/>
      <c r="I7687" s="99"/>
      <c r="J7687" s="1"/>
      <c r="K7687" s="1"/>
      <c r="L7687" s="1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</row>
    <row r="7688" spans="4:35">
      <c r="D7688" s="1"/>
      <c r="E7688" s="1"/>
      <c r="F7688" s="1"/>
      <c r="G7688" s="1"/>
      <c r="H7688" s="1"/>
      <c r="I7688" s="99"/>
      <c r="J7688" s="1"/>
      <c r="K7688" s="1"/>
      <c r="L7688" s="1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</row>
    <row r="7689" spans="4:35">
      <c r="D7689" s="1"/>
      <c r="E7689" s="1"/>
      <c r="F7689" s="1"/>
      <c r="G7689" s="1"/>
      <c r="H7689" s="1"/>
      <c r="I7689" s="99"/>
      <c r="J7689" s="1"/>
      <c r="K7689" s="1"/>
      <c r="L7689" s="1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</row>
    <row r="7690" spans="4:35">
      <c r="D7690" s="1"/>
      <c r="E7690" s="1"/>
      <c r="F7690" s="1"/>
      <c r="G7690" s="1"/>
      <c r="H7690" s="1"/>
      <c r="I7690" s="99"/>
      <c r="J7690" s="1"/>
      <c r="K7690" s="1"/>
      <c r="L7690" s="1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</row>
    <row r="7691" spans="4:35">
      <c r="D7691" s="1"/>
      <c r="E7691" s="1"/>
      <c r="F7691" s="1"/>
      <c r="G7691" s="1"/>
      <c r="H7691" s="1"/>
      <c r="I7691" s="99"/>
      <c r="J7691" s="1"/>
      <c r="K7691" s="1"/>
      <c r="L7691" s="1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</row>
    <row r="7692" spans="4:35">
      <c r="D7692" s="1"/>
      <c r="E7692" s="1"/>
      <c r="F7692" s="1"/>
      <c r="G7692" s="1"/>
      <c r="H7692" s="1"/>
      <c r="I7692" s="99"/>
      <c r="J7692" s="1"/>
      <c r="K7692" s="1"/>
      <c r="L7692" s="1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</row>
    <row r="7693" spans="4:35">
      <c r="D7693" s="1"/>
      <c r="E7693" s="1"/>
      <c r="F7693" s="1"/>
      <c r="G7693" s="1"/>
      <c r="H7693" s="1"/>
      <c r="I7693" s="99"/>
      <c r="J7693" s="1"/>
      <c r="K7693" s="1"/>
      <c r="L7693" s="1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</row>
    <row r="7694" spans="4:35">
      <c r="D7694" s="1"/>
      <c r="E7694" s="1"/>
      <c r="F7694" s="1"/>
      <c r="G7694" s="1"/>
      <c r="H7694" s="1"/>
      <c r="I7694" s="99"/>
      <c r="J7694" s="1"/>
      <c r="K7694" s="1"/>
      <c r="L7694" s="1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</row>
    <row r="7695" spans="4:35">
      <c r="D7695" s="1"/>
      <c r="E7695" s="1"/>
      <c r="F7695" s="1"/>
      <c r="G7695" s="1"/>
      <c r="H7695" s="1"/>
      <c r="I7695" s="99"/>
      <c r="J7695" s="1"/>
      <c r="K7695" s="1"/>
      <c r="L7695" s="1"/>
      <c r="M7695" s="1"/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</row>
    <row r="7696" spans="4:35">
      <c r="D7696" s="1"/>
      <c r="E7696" s="1"/>
      <c r="F7696" s="1"/>
      <c r="G7696" s="1"/>
      <c r="H7696" s="1"/>
      <c r="I7696" s="99"/>
      <c r="J7696" s="1"/>
      <c r="K7696" s="1"/>
      <c r="L7696" s="1"/>
      <c r="M7696" s="1"/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</row>
    <row r="7697" spans="4:35">
      <c r="D7697" s="1"/>
      <c r="E7697" s="1"/>
      <c r="F7697" s="1"/>
      <c r="G7697" s="1"/>
      <c r="H7697" s="1"/>
      <c r="I7697" s="99"/>
      <c r="J7697" s="1"/>
      <c r="K7697" s="1"/>
      <c r="L7697" s="1"/>
      <c r="M7697" s="1"/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</row>
    <row r="7698" spans="4:35">
      <c r="D7698" s="1"/>
      <c r="E7698" s="1"/>
      <c r="F7698" s="1"/>
      <c r="G7698" s="1"/>
      <c r="H7698" s="1"/>
      <c r="I7698" s="99"/>
      <c r="J7698" s="1"/>
      <c r="K7698" s="1"/>
      <c r="L7698" s="1"/>
      <c r="M7698" s="1"/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</row>
    <row r="7699" spans="4:35">
      <c r="D7699" s="1"/>
      <c r="E7699" s="1"/>
      <c r="F7699" s="1"/>
      <c r="G7699" s="1"/>
      <c r="H7699" s="1"/>
      <c r="I7699" s="99"/>
      <c r="J7699" s="1"/>
      <c r="K7699" s="1"/>
      <c r="L7699" s="1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</row>
    <row r="7700" spans="4:35">
      <c r="D7700" s="1"/>
      <c r="E7700" s="1"/>
      <c r="F7700" s="1"/>
      <c r="G7700" s="1"/>
      <c r="H7700" s="1"/>
      <c r="I7700" s="99"/>
      <c r="J7700" s="1"/>
      <c r="K7700" s="1"/>
      <c r="L7700" s="1"/>
      <c r="M7700" s="1"/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</row>
    <row r="7701" spans="4:35">
      <c r="D7701" s="1"/>
      <c r="E7701" s="1"/>
      <c r="F7701" s="1"/>
      <c r="G7701" s="1"/>
      <c r="H7701" s="1"/>
      <c r="I7701" s="99"/>
      <c r="J7701" s="1"/>
      <c r="K7701" s="1"/>
      <c r="L7701" s="1"/>
      <c r="M7701" s="1"/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</row>
    <row r="7702" spans="4:35">
      <c r="D7702" s="1"/>
      <c r="E7702" s="1"/>
      <c r="F7702" s="1"/>
      <c r="G7702" s="1"/>
      <c r="H7702" s="1"/>
      <c r="I7702" s="99"/>
      <c r="J7702" s="1"/>
      <c r="K7702" s="1"/>
      <c r="L7702" s="1"/>
      <c r="M7702" s="1"/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</row>
    <row r="7703" spans="4:35">
      <c r="D7703" s="1"/>
      <c r="E7703" s="1"/>
      <c r="F7703" s="1"/>
      <c r="G7703" s="1"/>
      <c r="H7703" s="1"/>
      <c r="I7703" s="99"/>
      <c r="J7703" s="1"/>
      <c r="K7703" s="1"/>
      <c r="L7703" s="1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</row>
    <row r="7704" spans="4:35">
      <c r="D7704" s="1"/>
      <c r="E7704" s="1"/>
      <c r="F7704" s="1"/>
      <c r="G7704" s="1"/>
      <c r="H7704" s="1"/>
      <c r="I7704" s="99"/>
      <c r="J7704" s="1"/>
      <c r="K7704" s="1"/>
      <c r="L7704" s="1"/>
      <c r="M7704" s="1"/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</row>
    <row r="7705" spans="4:35">
      <c r="D7705" s="1"/>
      <c r="E7705" s="1"/>
      <c r="F7705" s="1"/>
      <c r="G7705" s="1"/>
      <c r="H7705" s="1"/>
      <c r="I7705" s="99"/>
      <c r="J7705" s="1"/>
      <c r="K7705" s="1"/>
      <c r="L7705" s="1"/>
      <c r="M7705" s="1"/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</row>
    <row r="7706" spans="4:35">
      <c r="D7706" s="1"/>
      <c r="E7706" s="1"/>
      <c r="F7706" s="1"/>
      <c r="G7706" s="1"/>
      <c r="H7706" s="1"/>
      <c r="I7706" s="99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</row>
    <row r="7707" spans="4:35">
      <c r="D7707" s="1"/>
      <c r="E7707" s="1"/>
      <c r="F7707" s="1"/>
      <c r="G7707" s="1"/>
      <c r="H7707" s="1"/>
      <c r="I7707" s="99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</row>
    <row r="7708" spans="4:35">
      <c r="D7708" s="1"/>
      <c r="E7708" s="1"/>
      <c r="F7708" s="1"/>
      <c r="G7708" s="1"/>
      <c r="H7708" s="1"/>
      <c r="I7708" s="99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</row>
    <row r="7709" spans="4:35">
      <c r="D7709" s="1"/>
      <c r="E7709" s="1"/>
      <c r="F7709" s="1"/>
      <c r="G7709" s="1"/>
      <c r="H7709" s="1"/>
      <c r="I7709" s="99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</row>
    <row r="7710" spans="4:35">
      <c r="D7710" s="1"/>
      <c r="E7710" s="1"/>
      <c r="F7710" s="1"/>
      <c r="G7710" s="1"/>
      <c r="H7710" s="1"/>
      <c r="I7710" s="99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</row>
    <row r="7711" spans="4:35">
      <c r="D7711" s="1"/>
      <c r="E7711" s="1"/>
      <c r="F7711" s="1"/>
      <c r="G7711" s="1"/>
      <c r="H7711" s="1"/>
      <c r="I7711" s="99"/>
      <c r="J7711" s="1"/>
      <c r="K7711" s="1"/>
      <c r="L7711" s="1"/>
      <c r="M7711" s="1"/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</row>
    <row r="7712" spans="4:35">
      <c r="D7712" s="1"/>
      <c r="E7712" s="1"/>
      <c r="F7712" s="1"/>
      <c r="G7712" s="1"/>
      <c r="H7712" s="1"/>
      <c r="I7712" s="99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牛群结构预测表</vt:lpstr>
      <vt:lpstr>全群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2012-02-18T01:29:35Z</dcterms:modified>
</cp:coreProperties>
</file>